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2019'!$A$5:$N$265</definedName>
    <definedName name="_xlnm.Print_Area" localSheetId="0">'ведомственная на 2019'!$A$1:$N$264</definedName>
  </definedNames>
  <calcPr fullCalcOnLoad="1"/>
</workbook>
</file>

<file path=xl/sharedStrings.xml><?xml version="1.0" encoding="utf-8"?>
<sst xmlns="http://schemas.openxmlformats.org/spreadsheetml/2006/main" count="2266" uniqueCount="433">
  <si>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</si>
  <si>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</si>
  <si>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</si>
  <si>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</si>
  <si>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</si>
  <si>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</si>
  <si>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</si>
  <si>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</si>
  <si>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</si>
  <si>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</si>
  <si>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</si>
  <si>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</si>
  <si>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</si>
  <si>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</si>
  <si>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</si>
  <si>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</si>
  <si>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</si>
  <si>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</si>
  <si>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</si>
  <si>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</si>
  <si>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</si>
  <si>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</si>
  <si>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</si>
  <si>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</si>
  <si>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</si>
  <si>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</si>
  <si>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</si>
  <si>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</si>
  <si>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</si>
  <si>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</si>
  <si>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</si>
  <si>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</si>
  <si>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</si>
  <si>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</si>
  <si>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</si>
  <si>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</si>
  <si>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</si>
  <si>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</si>
  <si>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</si>
  <si>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</si>
  <si>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</si>
  <si>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</si>
  <si>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</si>
  <si>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</si>
  <si>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</si>
  <si>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</si>
  <si>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</si>
  <si>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</si>
  <si>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</si>
  <si>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</si>
  <si>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</si>
  <si>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</si>
  <si>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</si>
  <si>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</si>
  <si>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</si>
  <si>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</si>
  <si>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</si>
  <si>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</si>
  <si>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</si>
  <si>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</si>
  <si>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</si>
  <si>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</si>
  <si>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</si>
  <si>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</si>
  <si>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</si>
  <si>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</si>
  <si>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</si>
  <si>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</si>
  <si>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</si>
  <si>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</si>
  <si>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</si>
  <si>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</si>
  <si>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</si>
  <si>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</si>
  <si>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</si>
  <si>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</si>
  <si>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</si>
  <si>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</si>
  <si>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</si>
  <si>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</si>
  <si>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</si>
  <si>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</si>
  <si>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</si>
  <si>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</si>
  <si>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</si>
  <si>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</si>
  <si>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</si>
  <si>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</si>
  <si>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</si>
  <si>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</si>
  <si>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</si>
  <si>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</si>
  <si>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</si>
  <si>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</si>
  <si>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</si>
  <si>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</si>
  <si>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</si>
  <si>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</si>
  <si>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</si>
  <si>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</si>
  <si>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</si>
  <si>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</si>
  <si>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</si>
  <si>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</si>
  <si>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</si>
  <si>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</si>
  <si>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</si>
  <si>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</si>
  <si>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</si>
  <si>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</si>
  <si>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</si>
  <si>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</si>
  <si>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</si>
  <si>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</si>
  <si>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</si>
  <si>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</si>
  <si>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</si>
  <si>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</si>
  <si>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</si>
  <si>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</si>
  <si>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</si>
  <si>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</si>
  <si>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</si>
  <si>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</si>
  <si>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</si>
  <si>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</si>
  <si>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</si>
  <si>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</si>
  <si>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</si>
  <si>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</si>
  <si>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</si>
  <si>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</si>
  <si>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</si>
  <si>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</si>
  <si>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</si>
  <si>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</si>
  <si>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</si>
  <si>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</si>
  <si>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</si>
  <si>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</si>
  <si>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</si>
  <si>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</si>
  <si>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</si>
  <si>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</si>
  <si>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</si>
  <si>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</si>
  <si>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</si>
  <si>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</si>
  <si>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</si>
  <si>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</si>
  <si>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</si>
  <si>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</si>
  <si>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</si>
  <si>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</si>
  <si>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</si>
  <si>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</si>
  <si>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</si>
  <si>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</si>
  <si>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</si>
  <si>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</si>
  <si>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</si>
  <si>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</si>
  <si>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</si>
  <si>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</si>
  <si>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</si>
  <si>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</si>
  <si>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</si>
  <si>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</si>
  <si>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</si>
  <si>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</si>
  <si>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</si>
  <si>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</si>
  <si>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</si>
  <si>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</si>
  <si>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</si>
  <si>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</si>
  <si>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</si>
  <si>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</si>
  <si>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</si>
  <si>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</si>
  <si>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</si>
  <si>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</si>
  <si>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</si>
  <si>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</si>
  <si>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</si>
  <si>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</si>
  <si>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</si>
  <si>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</si>
  <si>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</si>
  <si>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</si>
  <si>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</si>
  <si>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</si>
  <si>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</si>
  <si>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</si>
  <si>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</si>
  <si>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</si>
  <si>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</si>
  <si>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</si>
  <si>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</si>
  <si>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</si>
  <si>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</si>
  <si>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</si>
  <si>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</si>
  <si>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</si>
  <si>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</si>
  <si>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</si>
  <si>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</si>
  <si>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</si>
  <si>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</si>
  <si>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</si>
  <si>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</si>
  <si>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</si>
  <si>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</si>
  <si>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</si>
  <si>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</si>
  <si>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</si>
  <si>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</si>
  <si>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</si>
  <si>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</si>
  <si>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</si>
  <si>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</si>
  <si>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</si>
  <si>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</si>
  <si>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</si>
  <si>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</si>
  <si>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</si>
  <si>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</si>
  <si>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</si>
  <si>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</si>
  <si>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</si>
  <si>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</si>
  <si>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</si>
  <si>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</si>
  <si>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</si>
  <si>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</si>
  <si>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</si>
  <si>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</si>
  <si>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</si>
  <si>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</si>
  <si>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</si>
  <si>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</si>
  <si>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</si>
  <si>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</si>
  <si>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</si>
  <si>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</si>
  <si>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</si>
  <si>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</si>
  <si>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</si>
  <si>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</si>
  <si>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</si>
  <si>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</si>
  <si>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</si>
  <si>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</si>
  <si>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</si>
  <si>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</si>
  <si>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</si>
  <si>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</si>
  <si>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</si>
  <si>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</si>
  <si>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</si>
  <si>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</si>
  <si>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</si>
  <si>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</si>
  <si>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</si>
  <si>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</si>
  <si>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</si>
  <si>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</si>
  <si>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</si>
  <si>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</si>
  <si>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</si>
  <si>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</si>
  <si>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</si>
  <si>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</si>
  <si>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</si>
  <si>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</si>
  <si>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</si>
  <si>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</si>
  <si>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</si>
  <si>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</si>
  <si>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</si>
  <si>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</si>
  <si>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</si>
  <si>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</si>
  <si>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</si>
  <si>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</si>
  <si>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</si>
  <si>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</si>
  <si>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</si>
  <si>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</si>
  <si>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</si>
  <si>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</si>
  <si>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</si>
  <si>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</si>
  <si>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</si>
  <si>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</si>
  <si>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</si>
  <si>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</si>
  <si>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</si>
  <si>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</si>
  <si>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</si>
  <si>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</si>
  <si>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</si>
  <si>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</si>
  <si>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</si>
  <si>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</si>
  <si>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</si>
  <si>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</si>
  <si>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</si>
  <si>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</si>
  <si>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</si>
  <si>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</si>
  <si>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</si>
  <si>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</si>
  <si>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</si>
  <si>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</si>
  <si>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</si>
  <si>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</si>
  <si>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</si>
  <si>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</si>
  <si>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</si>
  <si>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</si>
  <si>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</si>
  <si>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</si>
  <si>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</si>
  <si>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</si>
  <si>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</si>
  <si>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</si>
  <si>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</si>
  <si>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</si>
  <si>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</si>
  <si>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</si>
  <si>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</si>
  <si>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</si>
  <si>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</si>
  <si>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</si>
  <si>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</si>
  <si>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</si>
  <si>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</si>
  <si>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</si>
  <si>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</si>
  <si>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</si>
  <si>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</si>
  <si>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</si>
  <si>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</si>
  <si>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</si>
  <si>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</si>
  <si>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</si>
  <si>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</si>
  <si>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</si>
  <si>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</si>
  <si>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</si>
  <si>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</si>
  <si>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</si>
  <si>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</si>
  <si>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</si>
  <si>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</si>
  <si>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</si>
  <si>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</si>
  <si>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</si>
  <si>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</si>
  <si>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</si>
  <si>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</si>
  <si>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</si>
  <si>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</si>
  <si>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</si>
  <si>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</si>
  <si>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</si>
  <si>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</si>
  <si>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</si>
  <si>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</si>
  <si>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</si>
  <si>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</si>
  <si>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</si>
  <si>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</si>
  <si>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</si>
  <si>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</si>
  <si>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</si>
  <si>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</si>
  <si>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</si>
  <si>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</si>
  <si>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</si>
  <si>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</si>
  <si>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</si>
  <si>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</si>
  <si>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</si>
  <si>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</si>
  <si>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</si>
  <si>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</si>
  <si>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</si>
  <si>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</si>
  <si>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</si>
  <si>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</si>
  <si>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</si>
  <si>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</si>
  <si>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</si>
  <si>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</si>
  <si>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</si>
  <si>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</si>
  <si>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</si>
  <si>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</si>
  <si>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</si>
  <si>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</si>
  <si>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</si>
  <si>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</si>
  <si>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</si>
  <si>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</si>
  <si>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</si>
  <si>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</si>
  <si>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</si>
  <si>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</si>
  <si>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</si>
  <si>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</si>
  <si>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</si>
  <si>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</si>
  <si>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</si>
  <si>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</si>
  <si>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</si>
  <si>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</si>
  <si>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</si>
  <si>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</si>
  <si>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</si>
  <si>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</si>
  <si>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</si>
  <si>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</si>
  <si>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</si>
  <si>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</si>
  <si>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</si>
  <si>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</si>
  <si>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</si>
  <si>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</si>
  <si>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</si>
  <si>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</si>
  <si>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__.10.2019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</si>
</sst>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" sqref="P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8" t="s">
        <v>432</v>
      </c>
      <c r="F1" s="58"/>
      <c r="G1" s="58"/>
      <c r="H1" s="58"/>
      <c r="I1" s="58"/>
      <c r="J1" s="58"/>
      <c r="K1" s="58"/>
      <c r="L1" s="58"/>
      <c r="M1" s="58"/>
      <c r="N1" s="5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9" t="s">
        <v>375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5"/>
      <c r="D6" s="56"/>
      <c r="E6" s="56"/>
      <c r="F6" s="56"/>
      <c r="G6" s="56"/>
      <c r="H6" s="56"/>
      <c r="I6" s="57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75022.5</v>
      </c>
      <c r="K9" s="14"/>
      <c r="L9" s="45"/>
      <c r="M9" s="14"/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127174792.95</v>
      </c>
      <c r="K14" s="15">
        <f>SUM(K15:K153)</f>
        <v>0</v>
      </c>
      <c r="L14" s="15">
        <f>SUM(L15:L153)</f>
        <v>125119472.59</v>
      </c>
      <c r="M14" s="15">
        <f>SUM(M15:M153)</f>
        <v>-43500.17999999999</v>
      </c>
      <c r="N14" s="15">
        <f>SUM(N15:N153)</f>
        <v>127131292.77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11971030</v>
      </c>
      <c r="K17" s="14"/>
      <c r="L17" s="45">
        <f t="shared" si="1"/>
        <v>11971030</v>
      </c>
      <c r="M17" s="14"/>
      <c r="N17" s="14">
        <f t="shared" si="2"/>
        <v>11971030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2071200</v>
      </c>
      <c r="K18" s="14"/>
      <c r="L18" s="45">
        <f t="shared" si="1"/>
        <v>2071200</v>
      </c>
      <c r="M18" s="14"/>
      <c r="N18" s="14">
        <f t="shared" si="2"/>
        <v>2071200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353390.08</v>
      </c>
      <c r="K29" s="14"/>
      <c r="L29" s="45">
        <f t="shared" si="1"/>
        <v>353390.08</v>
      </c>
      <c r="M29" s="14">
        <v>84.19</v>
      </c>
      <c r="N29" s="14">
        <f t="shared" si="2"/>
        <v>353474.27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73900</v>
      </c>
      <c r="K31" s="14"/>
      <c r="L31" s="45">
        <f t="shared" si="1"/>
        <v>73900</v>
      </c>
      <c r="M31" s="14">
        <v>-8700</v>
      </c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424</v>
      </c>
      <c r="B50" s="6" t="s">
        <v>337</v>
      </c>
      <c r="C50" s="6" t="s">
        <v>351</v>
      </c>
      <c r="D50" s="6" t="s">
        <v>328</v>
      </c>
      <c r="E50" s="6" t="s">
        <v>130</v>
      </c>
      <c r="F50" s="6" t="s">
        <v>354</v>
      </c>
      <c r="G50" s="6" t="s">
        <v>352</v>
      </c>
      <c r="H50" s="6" t="s">
        <v>423</v>
      </c>
      <c r="I50" s="6" t="s">
        <v>327</v>
      </c>
      <c r="J50" s="18">
        <v>16000</v>
      </c>
      <c r="K50" s="18"/>
      <c r="L50" s="52">
        <f>J50+K50</f>
        <v>16000</v>
      </c>
      <c r="M50" s="18">
        <v>3000</v>
      </c>
      <c r="N50" s="18">
        <f>J50+M50</f>
        <v>19000</v>
      </c>
    </row>
    <row r="51" spans="1:14" s="3" customFormat="1" ht="63.75" customHeight="1">
      <c r="A51" s="24" t="s">
        <v>32</v>
      </c>
      <c r="B51" s="5" t="s">
        <v>337</v>
      </c>
      <c r="C51" s="5" t="s">
        <v>351</v>
      </c>
      <c r="D51" s="5" t="s">
        <v>328</v>
      </c>
      <c r="E51" s="5" t="s">
        <v>130</v>
      </c>
      <c r="F51" s="5" t="s">
        <v>354</v>
      </c>
      <c r="G51" s="5" t="s">
        <v>351</v>
      </c>
      <c r="H51" s="5" t="s">
        <v>17</v>
      </c>
      <c r="I51" s="5" t="s">
        <v>327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337</v>
      </c>
      <c r="C52" s="5" t="s">
        <v>351</v>
      </c>
      <c r="D52" s="5" t="s">
        <v>328</v>
      </c>
      <c r="E52" s="5" t="s">
        <v>225</v>
      </c>
      <c r="F52" s="5" t="s">
        <v>354</v>
      </c>
      <c r="G52" s="5" t="s">
        <v>419</v>
      </c>
      <c r="H52" s="5" t="s">
        <v>56</v>
      </c>
      <c r="I52" s="5" t="s">
        <v>327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298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351</v>
      </c>
      <c r="H53" s="5" t="s">
        <v>20</v>
      </c>
      <c r="I53" s="6" t="s">
        <v>344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337</v>
      </c>
      <c r="C54" s="5" t="s">
        <v>347</v>
      </c>
      <c r="D54" s="5" t="s">
        <v>343</v>
      </c>
      <c r="E54" s="5" t="s">
        <v>342</v>
      </c>
      <c r="F54" s="5" t="s">
        <v>355</v>
      </c>
      <c r="G54" s="5" t="s">
        <v>352</v>
      </c>
      <c r="H54" s="5" t="s">
        <v>148</v>
      </c>
      <c r="I54" s="6" t="s">
        <v>344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337</v>
      </c>
      <c r="C55" s="5" t="s">
        <v>347</v>
      </c>
      <c r="D55" s="5" t="s">
        <v>343</v>
      </c>
      <c r="E55" s="5" t="s">
        <v>225</v>
      </c>
      <c r="F55" s="5" t="s">
        <v>419</v>
      </c>
      <c r="G55" s="5" t="s">
        <v>420</v>
      </c>
      <c r="H55" s="5" t="s">
        <v>115</v>
      </c>
      <c r="I55" s="6" t="s">
        <v>327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382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301</v>
      </c>
      <c r="I56" s="6" t="s">
        <v>344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337</v>
      </c>
      <c r="C57" s="5" t="s">
        <v>347</v>
      </c>
      <c r="D57" s="5" t="s">
        <v>348</v>
      </c>
      <c r="E57" s="5" t="s">
        <v>324</v>
      </c>
      <c r="F57" s="5" t="s">
        <v>354</v>
      </c>
      <c r="G57" s="5" t="s">
        <v>352</v>
      </c>
      <c r="H57" s="5" t="s">
        <v>21</v>
      </c>
      <c r="I57" s="6" t="s">
        <v>344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337</v>
      </c>
      <c r="C58" s="5" t="s">
        <v>343</v>
      </c>
      <c r="D58" s="5" t="s">
        <v>352</v>
      </c>
      <c r="E58" s="5" t="s">
        <v>347</v>
      </c>
      <c r="F58" s="5" t="s">
        <v>345</v>
      </c>
      <c r="G58" s="5" t="s">
        <v>351</v>
      </c>
      <c r="H58" s="5" t="s">
        <v>232</v>
      </c>
      <c r="I58" s="6" t="s">
        <v>327</v>
      </c>
      <c r="J58" s="18">
        <v>16479.78</v>
      </c>
      <c r="K58" s="14"/>
      <c r="L58" s="45">
        <f t="shared" si="1"/>
        <v>16479.78</v>
      </c>
      <c r="M58" s="14"/>
      <c r="N58" s="14">
        <f t="shared" si="2"/>
        <v>16479.78</v>
      </c>
    </row>
    <row r="59" spans="1:14" s="3" customFormat="1" ht="63">
      <c r="A59" s="24" t="s">
        <v>76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22</v>
      </c>
      <c r="I59" s="5" t="s">
        <v>344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337</v>
      </c>
      <c r="C60" s="5" t="s">
        <v>343</v>
      </c>
      <c r="D60" s="5" t="s">
        <v>343</v>
      </c>
      <c r="E60" s="5" t="s">
        <v>353</v>
      </c>
      <c r="F60" s="5" t="s">
        <v>354</v>
      </c>
      <c r="G60" s="5" t="s">
        <v>347</v>
      </c>
      <c r="H60" s="5" t="s">
        <v>48</v>
      </c>
      <c r="I60" s="5" t="s">
        <v>344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307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23</v>
      </c>
      <c r="I61" s="5" t="s">
        <v>344</v>
      </c>
      <c r="J61" s="18">
        <v>10621714</v>
      </c>
      <c r="K61" s="14"/>
      <c r="L61" s="45">
        <f t="shared" si="1"/>
        <v>10621714</v>
      </c>
      <c r="M61" s="14"/>
      <c r="N61" s="14">
        <f t="shared" si="2"/>
        <v>10621714</v>
      </c>
    </row>
    <row r="62" spans="1:14" s="3" customFormat="1" ht="78" customHeight="1">
      <c r="A62" s="23" t="s">
        <v>296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205</v>
      </c>
      <c r="I62" s="5" t="s">
        <v>344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24</v>
      </c>
      <c r="I63" s="5" t="s">
        <v>344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308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302</v>
      </c>
      <c r="I64" s="5" t="s">
        <v>344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309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165</v>
      </c>
      <c r="I65" s="5" t="s">
        <v>344</v>
      </c>
      <c r="J65" s="18">
        <v>18108193.5</v>
      </c>
      <c r="K65" s="14"/>
      <c r="L65" s="45">
        <f t="shared" si="1"/>
        <v>18108193.5</v>
      </c>
      <c r="M65" s="14">
        <v>-73018.42</v>
      </c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352</v>
      </c>
      <c r="H66" s="5" t="s">
        <v>156</v>
      </c>
      <c r="I66" s="5" t="s">
        <v>344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3" t="s">
        <v>425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347</v>
      </c>
      <c r="H67" s="5" t="s">
        <v>168</v>
      </c>
      <c r="I67" s="5" t="s">
        <v>344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169</v>
      </c>
      <c r="I68" s="5" t="s">
        <v>344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170</v>
      </c>
      <c r="I69" s="5" t="s">
        <v>344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90</v>
      </c>
      <c r="I70" s="5" t="s">
        <v>344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171</v>
      </c>
      <c r="I71" s="5" t="s">
        <v>344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172</v>
      </c>
      <c r="I72" s="5" t="s">
        <v>344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231</v>
      </c>
      <c r="I73" s="5" t="s">
        <v>344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5" t="s">
        <v>331</v>
      </c>
      <c r="H74" s="5" t="s">
        <v>173</v>
      </c>
      <c r="I74" s="5" t="s">
        <v>344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174</v>
      </c>
      <c r="I75" s="5" t="s">
        <v>344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337</v>
      </c>
      <c r="C76" s="5" t="s">
        <v>331</v>
      </c>
      <c r="D76" s="5" t="s">
        <v>352</v>
      </c>
      <c r="E76" s="5" t="s">
        <v>351</v>
      </c>
      <c r="F76" s="5" t="s">
        <v>354</v>
      </c>
      <c r="G76" s="6" t="s">
        <v>332</v>
      </c>
      <c r="H76" s="5" t="s">
        <v>303</v>
      </c>
      <c r="I76" s="5" t="s">
        <v>344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337</v>
      </c>
      <c r="C77" s="5" t="s">
        <v>331</v>
      </c>
      <c r="D77" s="5" t="s">
        <v>352</v>
      </c>
      <c r="E77" s="5" t="s">
        <v>130</v>
      </c>
      <c r="F77" s="5" t="s">
        <v>354</v>
      </c>
      <c r="G77" s="5" t="s">
        <v>352</v>
      </c>
      <c r="H77" s="5" t="s">
        <v>154</v>
      </c>
      <c r="I77" s="5" t="s">
        <v>344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7000</v>
      </c>
      <c r="K78" s="18"/>
      <c r="L78" s="45">
        <f t="shared" si="1"/>
        <v>7000</v>
      </c>
      <c r="M78" s="18">
        <v>-3000</v>
      </c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3481274.56</v>
      </c>
      <c r="K83" s="14"/>
      <c r="L83" s="45">
        <f aca="true" t="shared" si="3" ref="L83:L148">J83+K83</f>
        <v>3481274.56</v>
      </c>
      <c r="M83" s="14"/>
      <c r="N83" s="14">
        <f t="shared" si="2"/>
        <v>3481274.56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609084.39</v>
      </c>
      <c r="K87" s="14"/>
      <c r="L87" s="45">
        <f t="shared" si="3"/>
        <v>609084.39</v>
      </c>
      <c r="M87" s="14">
        <v>4131.05</v>
      </c>
      <c r="N87" s="14">
        <f t="shared" si="4"/>
        <v>613215.4400000001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192342.44</v>
      </c>
      <c r="K88" s="14"/>
      <c r="L88" s="45">
        <f t="shared" si="3"/>
        <v>192342.44</v>
      </c>
      <c r="M88" s="14">
        <v>1442</v>
      </c>
      <c r="N88" s="14">
        <f t="shared" si="4"/>
        <v>193784.44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1145400</v>
      </c>
      <c r="K93" s="18"/>
      <c r="L93" s="45">
        <f t="shared" si="3"/>
        <v>1145400</v>
      </c>
      <c r="M93" s="18">
        <v>6639</v>
      </c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60300</v>
      </c>
      <c r="K94" s="18"/>
      <c r="L94" s="45">
        <f t="shared" si="3"/>
        <v>60300</v>
      </c>
      <c r="M94" s="18">
        <v>334</v>
      </c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924300</v>
      </c>
      <c r="K114" s="14"/>
      <c r="L114" s="45">
        <f t="shared" si="3"/>
        <v>924300</v>
      </c>
      <c r="M114" s="14"/>
      <c r="N114" s="14">
        <f t="shared" si="4"/>
        <v>924300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149</v>
      </c>
      <c r="I124" s="5" t="s">
        <v>344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6" t="s">
        <v>193</v>
      </c>
      <c r="I125" s="5" t="s">
        <v>344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300</v>
      </c>
      <c r="I126" s="5" t="s">
        <v>344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251</v>
      </c>
      <c r="I127" s="5" t="s">
        <v>344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5" t="s">
        <v>199</v>
      </c>
      <c r="I128" s="5" t="s">
        <v>344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347</v>
      </c>
      <c r="H129" s="5" t="s">
        <v>319</v>
      </c>
      <c r="I129" s="5" t="s">
        <v>344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95</v>
      </c>
      <c r="I130" s="5" t="s">
        <v>344</v>
      </c>
      <c r="J130" s="18">
        <v>476905</v>
      </c>
      <c r="K130" s="14"/>
      <c r="L130" s="45">
        <f t="shared" si="3"/>
        <v>476905</v>
      </c>
      <c r="M130" s="14">
        <v>24344</v>
      </c>
      <c r="N130" s="14">
        <f t="shared" si="4"/>
        <v>501249</v>
      </c>
    </row>
    <row r="131" spans="1:14" s="3" customFormat="1" ht="79.5" customHeight="1">
      <c r="A131" s="33" t="s">
        <v>282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6" t="s">
        <v>147</v>
      </c>
      <c r="I131" s="5" t="s">
        <v>344</v>
      </c>
      <c r="J131" s="18">
        <v>25100</v>
      </c>
      <c r="K131" s="14"/>
      <c r="L131" s="45">
        <f t="shared" si="3"/>
        <v>25100</v>
      </c>
      <c r="M131" s="14">
        <v>1244</v>
      </c>
      <c r="N131" s="14">
        <f t="shared" si="4"/>
        <v>26344</v>
      </c>
    </row>
    <row r="132" spans="1:14" s="3" customFormat="1" ht="80.25" customHeight="1">
      <c r="A132" s="23" t="s">
        <v>279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5" t="s">
        <v>52</v>
      </c>
      <c r="I132" s="5" t="s">
        <v>344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330</v>
      </c>
      <c r="H133" s="5" t="s">
        <v>252</v>
      </c>
      <c r="I133" s="5" t="s">
        <v>344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337</v>
      </c>
      <c r="C134" s="5" t="s">
        <v>332</v>
      </c>
      <c r="D134" s="5" t="s">
        <v>351</v>
      </c>
      <c r="E134" s="5" t="s">
        <v>186</v>
      </c>
      <c r="F134" s="5" t="s">
        <v>354</v>
      </c>
      <c r="G134" s="5" t="s">
        <v>352</v>
      </c>
      <c r="H134" s="5" t="s">
        <v>175</v>
      </c>
      <c r="I134" s="5" t="s">
        <v>344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337</v>
      </c>
      <c r="C135" s="5" t="s">
        <v>333</v>
      </c>
      <c r="D135" s="5" t="s">
        <v>351</v>
      </c>
      <c r="E135" s="5" t="s">
        <v>353</v>
      </c>
      <c r="F135" s="5" t="s">
        <v>354</v>
      </c>
      <c r="G135" s="5" t="s">
        <v>330</v>
      </c>
      <c r="H135" s="5" t="s">
        <v>14</v>
      </c>
      <c r="I135" s="5" t="s">
        <v>334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337</v>
      </c>
      <c r="C136" s="5" t="s">
        <v>333</v>
      </c>
      <c r="D136" s="5" t="s">
        <v>353</v>
      </c>
      <c r="E136" s="5" t="s">
        <v>347</v>
      </c>
      <c r="F136" s="5" t="s">
        <v>355</v>
      </c>
      <c r="G136" s="5" t="s">
        <v>351</v>
      </c>
      <c r="H136" s="5" t="s">
        <v>209</v>
      </c>
      <c r="I136" s="5" t="s">
        <v>334</v>
      </c>
      <c r="J136" s="18">
        <v>2498428.8</v>
      </c>
      <c r="K136" s="14"/>
      <c r="L136" s="45">
        <f>J136+K136</f>
        <v>2498428.8</v>
      </c>
      <c r="M136" s="14"/>
      <c r="N136" s="14">
        <f t="shared" si="4"/>
        <v>2498428.8</v>
      </c>
    </row>
    <row r="137" spans="1:14" s="3" customFormat="1" ht="63.75" customHeight="1">
      <c r="A137" s="23" t="s">
        <v>92</v>
      </c>
      <c r="B137" s="5" t="s">
        <v>337</v>
      </c>
      <c r="C137" s="5" t="s">
        <v>333</v>
      </c>
      <c r="D137" s="5" t="s">
        <v>330</v>
      </c>
      <c r="E137" s="5" t="s">
        <v>351</v>
      </c>
      <c r="F137" s="5" t="s">
        <v>354</v>
      </c>
      <c r="G137" s="5" t="s">
        <v>347</v>
      </c>
      <c r="H137" s="5" t="s">
        <v>272</v>
      </c>
      <c r="I137" s="5" t="s">
        <v>344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273</v>
      </c>
      <c r="I138" s="5" t="s">
        <v>344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337</v>
      </c>
      <c r="C139" s="5" t="s">
        <v>333</v>
      </c>
      <c r="D139" s="5" t="s">
        <v>330</v>
      </c>
      <c r="E139" s="5" t="s">
        <v>331</v>
      </c>
      <c r="F139" s="5" t="s">
        <v>345</v>
      </c>
      <c r="G139" s="5" t="s">
        <v>351</v>
      </c>
      <c r="H139" s="5" t="s">
        <v>61</v>
      </c>
      <c r="I139" s="5" t="s">
        <v>344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62</v>
      </c>
      <c r="I140" s="5" t="s">
        <v>344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414</v>
      </c>
      <c r="I141" s="5" t="s">
        <v>327</v>
      </c>
      <c r="J141" s="18">
        <v>115000</v>
      </c>
      <c r="K141" s="14"/>
      <c r="L141" s="45">
        <f t="shared" si="3"/>
        <v>115000</v>
      </c>
      <c r="M141" s="14"/>
      <c r="N141" s="14">
        <f t="shared" si="4"/>
        <v>115000</v>
      </c>
    </row>
    <row r="142" spans="1:14" s="3" customFormat="1" ht="47.25">
      <c r="A142" s="23" t="s">
        <v>34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415</v>
      </c>
      <c r="I142" s="5" t="s">
        <v>327</v>
      </c>
      <c r="J142" s="18">
        <v>5000</v>
      </c>
      <c r="K142" s="14"/>
      <c r="L142" s="45">
        <f t="shared" si="3"/>
        <v>5000</v>
      </c>
      <c r="M142" s="14"/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413</v>
      </c>
      <c r="I143" s="5" t="s">
        <v>334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ht="63">
      <c r="A144" s="23" t="s">
        <v>268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355</v>
      </c>
      <c r="G144" s="5" t="s">
        <v>351</v>
      </c>
      <c r="H144" s="5" t="s">
        <v>401</v>
      </c>
      <c r="I144" s="5" t="s">
        <v>334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306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402</v>
      </c>
      <c r="I145" s="5" t="s">
        <v>327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381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380</v>
      </c>
      <c r="I146" s="5" t="s">
        <v>327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402</v>
      </c>
      <c r="I147" s="5" t="s">
        <v>334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400</v>
      </c>
      <c r="I148" s="5" t="s">
        <v>327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337</v>
      </c>
      <c r="C149" s="5" t="s">
        <v>333</v>
      </c>
      <c r="D149" s="5" t="s">
        <v>330</v>
      </c>
      <c r="E149" s="5" t="s">
        <v>198</v>
      </c>
      <c r="F149" s="5" t="s">
        <v>354</v>
      </c>
      <c r="G149" s="5" t="s">
        <v>351</v>
      </c>
      <c r="H149" s="5" t="s">
        <v>416</v>
      </c>
      <c r="I149" s="5" t="s">
        <v>334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417</v>
      </c>
      <c r="I150" s="5" t="s">
        <v>334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337</v>
      </c>
      <c r="C151" s="5" t="s">
        <v>324</v>
      </c>
      <c r="D151" s="5" t="s">
        <v>351</v>
      </c>
      <c r="E151" s="5" t="s">
        <v>332</v>
      </c>
      <c r="F151" s="5" t="s">
        <v>354</v>
      </c>
      <c r="G151" s="5" t="s">
        <v>352</v>
      </c>
      <c r="H151" s="5" t="s">
        <v>418</v>
      </c>
      <c r="I151" s="5" t="s">
        <v>344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244</v>
      </c>
      <c r="I152" s="5" t="s">
        <v>344</v>
      </c>
      <c r="J152" s="18">
        <v>1227600</v>
      </c>
      <c r="K152" s="14"/>
      <c r="L152" s="45">
        <f t="shared" si="5"/>
        <v>1227600</v>
      </c>
      <c r="M152" s="14"/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245</v>
      </c>
      <c r="I153" s="5" t="s">
        <v>344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215</v>
      </c>
      <c r="B154" s="9" t="s">
        <v>365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4125</v>
      </c>
      <c r="N154" s="15">
        <f>SUM(N155:N166)</f>
        <v>4113025.9299999997</v>
      </c>
    </row>
    <row r="155" spans="1:14" s="3" customFormat="1" ht="110.25">
      <c r="A155" s="23" t="s">
        <v>177</v>
      </c>
      <c r="B155" s="5" t="s">
        <v>365</v>
      </c>
      <c r="C155" s="5" t="s">
        <v>351</v>
      </c>
      <c r="D155" s="5" t="s">
        <v>330</v>
      </c>
      <c r="E155" s="5" t="s">
        <v>353</v>
      </c>
      <c r="F155" s="5" t="s">
        <v>354</v>
      </c>
      <c r="G155" s="5" t="s">
        <v>351</v>
      </c>
      <c r="H155" s="5" t="s">
        <v>2</v>
      </c>
      <c r="I155" s="5" t="s">
        <v>325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327</v>
      </c>
      <c r="J156" s="14">
        <v>146336.38</v>
      </c>
      <c r="K156" s="14"/>
      <c r="L156" s="45">
        <f t="shared" si="5"/>
        <v>146336.38</v>
      </c>
      <c r="M156" s="14">
        <v>-410</v>
      </c>
      <c r="N156" s="14">
        <f t="shared" si="6"/>
        <v>145926.38</v>
      </c>
    </row>
    <row r="157" spans="1:14" s="3" customFormat="1" ht="47.25">
      <c r="A157" s="23" t="s">
        <v>69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329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203</v>
      </c>
      <c r="I158" s="5" t="s">
        <v>327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4</v>
      </c>
      <c r="I159" s="5" t="s">
        <v>327</v>
      </c>
      <c r="J159" s="14">
        <v>101900</v>
      </c>
      <c r="K159" s="14"/>
      <c r="L159" s="45">
        <f t="shared" si="5"/>
        <v>101900</v>
      </c>
      <c r="M159" s="14">
        <v>410</v>
      </c>
      <c r="N159" s="14">
        <f t="shared" si="6"/>
        <v>102310</v>
      </c>
    </row>
    <row r="160" spans="1:14" s="3" customFormat="1" ht="63">
      <c r="A160" s="23" t="s">
        <v>77</v>
      </c>
      <c r="B160" s="5" t="s">
        <v>365</v>
      </c>
      <c r="C160" s="5" t="s">
        <v>351</v>
      </c>
      <c r="D160" s="5" t="s">
        <v>330</v>
      </c>
      <c r="E160" s="5" t="s">
        <v>186</v>
      </c>
      <c r="F160" s="5" t="s">
        <v>354</v>
      </c>
      <c r="G160" s="5" t="s">
        <v>353</v>
      </c>
      <c r="H160" s="5" t="s">
        <v>175</v>
      </c>
      <c r="I160" s="5" t="s">
        <v>327</v>
      </c>
      <c r="J160" s="14">
        <v>27200</v>
      </c>
      <c r="K160" s="14"/>
      <c r="L160" s="45">
        <f t="shared" si="5"/>
        <v>27200</v>
      </c>
      <c r="M160" s="14">
        <v>4125</v>
      </c>
      <c r="N160" s="14">
        <f t="shared" si="6"/>
        <v>31325</v>
      </c>
    </row>
    <row r="161" spans="1:14" s="3" customFormat="1" ht="126">
      <c r="A161" s="24" t="s">
        <v>275</v>
      </c>
      <c r="B161" s="5" t="s">
        <v>365</v>
      </c>
      <c r="C161" s="5" t="s">
        <v>351</v>
      </c>
      <c r="D161" s="5" t="s">
        <v>330</v>
      </c>
      <c r="E161" s="5" t="s">
        <v>353</v>
      </c>
      <c r="F161" s="5" t="s">
        <v>354</v>
      </c>
      <c r="G161" s="5" t="s">
        <v>351</v>
      </c>
      <c r="H161" s="5" t="s">
        <v>367</v>
      </c>
      <c r="I161" s="5" t="s">
        <v>325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368</v>
      </c>
      <c r="I162" s="5" t="s">
        <v>325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369</v>
      </c>
      <c r="I163" s="5" t="s">
        <v>325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370</v>
      </c>
      <c r="I164" s="5" t="s">
        <v>325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365</v>
      </c>
      <c r="C165" s="5" t="s">
        <v>331</v>
      </c>
      <c r="D165" s="5" t="s">
        <v>343</v>
      </c>
      <c r="E165" s="5" t="s">
        <v>353</v>
      </c>
      <c r="F165" s="5" t="s">
        <v>354</v>
      </c>
      <c r="G165" s="5" t="s">
        <v>330</v>
      </c>
      <c r="H165" s="5" t="s">
        <v>207</v>
      </c>
      <c r="I165" s="5" t="s">
        <v>327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365</v>
      </c>
      <c r="C166" s="6" t="s">
        <v>328</v>
      </c>
      <c r="D166" s="6" t="s">
        <v>351</v>
      </c>
      <c r="E166" s="6" t="s">
        <v>353</v>
      </c>
      <c r="F166" s="6" t="s">
        <v>354</v>
      </c>
      <c r="G166" s="6" t="s">
        <v>351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371</v>
      </c>
      <c r="C167" s="7"/>
      <c r="D167" s="7"/>
      <c r="E167" s="7"/>
      <c r="F167" s="7"/>
      <c r="G167" s="7"/>
      <c r="H167" s="7"/>
      <c r="I167" s="7"/>
      <c r="J167" s="15">
        <f>SUM(J168:J183)</f>
        <v>3017082.43</v>
      </c>
      <c r="K167" s="15">
        <f>SUM(K168:K183)</f>
        <v>0</v>
      </c>
      <c r="L167" s="15">
        <f>SUM(L168:L183)</f>
        <v>3017082.43</v>
      </c>
      <c r="M167" s="15">
        <f>SUM(M168:M183)</f>
        <v>-80975</v>
      </c>
      <c r="N167" s="15">
        <f>SUM(N168:N183)</f>
        <v>2936107.43</v>
      </c>
    </row>
    <row r="168" spans="1:14" s="3" customFormat="1" ht="94.5">
      <c r="A168" s="23" t="s">
        <v>188</v>
      </c>
      <c r="B168" s="5" t="s">
        <v>371</v>
      </c>
      <c r="C168" s="5" t="s">
        <v>351</v>
      </c>
      <c r="D168" s="5" t="s">
        <v>328</v>
      </c>
      <c r="E168" s="5" t="s">
        <v>353</v>
      </c>
      <c r="F168" s="5" t="s">
        <v>354</v>
      </c>
      <c r="G168" s="5" t="s">
        <v>351</v>
      </c>
      <c r="H168" s="5" t="s">
        <v>4</v>
      </c>
      <c r="I168" s="5" t="s">
        <v>327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352</v>
      </c>
      <c r="H169" s="5" t="s">
        <v>2</v>
      </c>
      <c r="I169" s="5" t="s">
        <v>325</v>
      </c>
      <c r="J169" s="14">
        <v>2483700</v>
      </c>
      <c r="K169" s="14"/>
      <c r="L169" s="45">
        <f t="shared" si="5"/>
        <v>2483700</v>
      </c>
      <c r="M169" s="14">
        <v>-86900</v>
      </c>
      <c r="N169" s="14">
        <f t="shared" si="6"/>
        <v>2396800</v>
      </c>
    </row>
    <row r="170" spans="1:14" s="3" customFormat="1" ht="63">
      <c r="A170" s="23" t="s">
        <v>189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327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371</v>
      </c>
      <c r="C171" s="5" t="s">
        <v>351</v>
      </c>
      <c r="D171" s="5" t="s">
        <v>328</v>
      </c>
      <c r="E171" s="5" t="s">
        <v>186</v>
      </c>
      <c r="F171" s="5" t="s">
        <v>354</v>
      </c>
      <c r="G171" s="5" t="s">
        <v>353</v>
      </c>
      <c r="H171" s="5" t="s">
        <v>175</v>
      </c>
      <c r="I171" s="5" t="s">
        <v>327</v>
      </c>
      <c r="J171" s="14">
        <v>15400</v>
      </c>
      <c r="K171" s="14"/>
      <c r="L171" s="45">
        <f t="shared" si="5"/>
        <v>15400</v>
      </c>
      <c r="M171" s="14">
        <v>5925</v>
      </c>
      <c r="N171" s="14">
        <f t="shared" si="6"/>
        <v>21325</v>
      </c>
    </row>
    <row r="172" spans="1:14" s="3" customFormat="1" ht="78.75">
      <c r="A172" s="23" t="s">
        <v>259</v>
      </c>
      <c r="B172" s="5" t="s">
        <v>371</v>
      </c>
      <c r="C172" s="5" t="s">
        <v>351</v>
      </c>
      <c r="D172" s="5" t="s">
        <v>328</v>
      </c>
      <c r="E172" s="5" t="s">
        <v>353</v>
      </c>
      <c r="F172" s="5" t="s">
        <v>354</v>
      </c>
      <c r="G172" s="5" t="s">
        <v>352</v>
      </c>
      <c r="H172" s="5" t="s">
        <v>203</v>
      </c>
      <c r="I172" s="5" t="s">
        <v>327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372</v>
      </c>
      <c r="I173" s="5" t="s">
        <v>327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403</v>
      </c>
      <c r="I174" s="5" t="s">
        <v>325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404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405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406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330</v>
      </c>
      <c r="H178" s="5" t="s">
        <v>13</v>
      </c>
      <c r="I178" s="5" t="s">
        <v>327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202</v>
      </c>
      <c r="I179" s="5" t="s">
        <v>327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371</v>
      </c>
      <c r="C180" s="5" t="s">
        <v>351</v>
      </c>
      <c r="D180" s="5" t="s">
        <v>328</v>
      </c>
      <c r="E180" s="5" t="s">
        <v>225</v>
      </c>
      <c r="F180" s="5" t="s">
        <v>419</v>
      </c>
      <c r="G180" s="5" t="s">
        <v>420</v>
      </c>
      <c r="H180" s="5" t="s">
        <v>211</v>
      </c>
      <c r="I180" s="5" t="s">
        <v>327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371</v>
      </c>
      <c r="C181" s="5" t="s">
        <v>347</v>
      </c>
      <c r="D181" s="5" t="s">
        <v>342</v>
      </c>
      <c r="E181" s="5" t="s">
        <v>330</v>
      </c>
      <c r="F181" s="5" t="s">
        <v>354</v>
      </c>
      <c r="G181" s="5" t="s">
        <v>353</v>
      </c>
      <c r="H181" s="5" t="s">
        <v>373</v>
      </c>
      <c r="I181" s="5" t="s">
        <v>327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371</v>
      </c>
      <c r="C182" s="5" t="s">
        <v>347</v>
      </c>
      <c r="D182" s="5" t="s">
        <v>348</v>
      </c>
      <c r="E182" s="5" t="s">
        <v>333</v>
      </c>
      <c r="F182" s="5" t="s">
        <v>345</v>
      </c>
      <c r="G182" s="5" t="s">
        <v>351</v>
      </c>
      <c r="H182" s="5" t="s">
        <v>374</v>
      </c>
      <c r="I182" s="5" t="s">
        <v>327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384</v>
      </c>
      <c r="I183" s="5" t="s">
        <v>327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385</v>
      </c>
      <c r="C184" s="7"/>
      <c r="D184" s="7"/>
      <c r="E184" s="7"/>
      <c r="F184" s="7"/>
      <c r="G184" s="7"/>
      <c r="H184" s="7"/>
      <c r="I184" s="7"/>
      <c r="J184" s="15">
        <f>SUM(J185:J205)</f>
        <v>39131554.089999996</v>
      </c>
      <c r="K184" s="15">
        <f>SUM(K185:K205)</f>
        <v>0</v>
      </c>
      <c r="L184" s="15">
        <f>SUM(L185:L205)</f>
        <v>38985790.3</v>
      </c>
      <c r="M184" s="15">
        <f>SUM(M185:M205)</f>
        <v>-2581825</v>
      </c>
      <c r="N184" s="15">
        <f>SUM(N185:N205)</f>
        <v>36549729.089999996</v>
      </c>
    </row>
    <row r="185" spans="1:14" s="3" customFormat="1" ht="94.5">
      <c r="A185" s="23" t="s">
        <v>188</v>
      </c>
      <c r="B185" s="5" t="s">
        <v>385</v>
      </c>
      <c r="C185" s="5" t="s">
        <v>351</v>
      </c>
      <c r="D185" s="5" t="s">
        <v>328</v>
      </c>
      <c r="E185" s="5" t="s">
        <v>353</v>
      </c>
      <c r="F185" s="5" t="s">
        <v>354</v>
      </c>
      <c r="G185" s="5" t="s">
        <v>351</v>
      </c>
      <c r="H185" s="5" t="s">
        <v>4</v>
      </c>
      <c r="I185" s="5" t="s">
        <v>327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347</v>
      </c>
      <c r="H186" s="5" t="s">
        <v>2</v>
      </c>
      <c r="I186" s="5" t="s">
        <v>325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327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330</v>
      </c>
      <c r="H188" s="5" t="s">
        <v>15</v>
      </c>
      <c r="I188" s="5" t="s">
        <v>327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347</v>
      </c>
      <c r="H189" s="5" t="s">
        <v>203</v>
      </c>
      <c r="I189" s="5" t="s">
        <v>327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385</v>
      </c>
      <c r="C190" s="5" t="s">
        <v>351</v>
      </c>
      <c r="D190" s="5" t="s">
        <v>328</v>
      </c>
      <c r="E190" s="5" t="s">
        <v>186</v>
      </c>
      <c r="F190" s="5" t="s">
        <v>354</v>
      </c>
      <c r="G190" s="5" t="s">
        <v>353</v>
      </c>
      <c r="H190" s="5" t="s">
        <v>175</v>
      </c>
      <c r="I190" s="5" t="s">
        <v>327</v>
      </c>
      <c r="J190" s="14">
        <v>5300</v>
      </c>
      <c r="K190" s="14"/>
      <c r="L190" s="45">
        <f t="shared" si="5"/>
        <v>5300</v>
      </c>
      <c r="M190" s="14">
        <v>6575</v>
      </c>
      <c r="N190" s="14">
        <f t="shared" si="6"/>
        <v>11875</v>
      </c>
    </row>
    <row r="191" spans="1:14" s="3" customFormat="1" ht="47.25">
      <c r="A191" s="23" t="s">
        <v>221</v>
      </c>
      <c r="B191" s="5" t="s">
        <v>385</v>
      </c>
      <c r="C191" s="5" t="s">
        <v>347</v>
      </c>
      <c r="D191" s="5" t="s">
        <v>343</v>
      </c>
      <c r="E191" s="5" t="s">
        <v>130</v>
      </c>
      <c r="F191" s="5" t="s">
        <v>354</v>
      </c>
      <c r="G191" s="5" t="s">
        <v>351</v>
      </c>
      <c r="H191" s="5" t="s">
        <v>386</v>
      </c>
      <c r="I191" s="5" t="s">
        <v>327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385</v>
      </c>
      <c r="C192" s="5" t="s">
        <v>347</v>
      </c>
      <c r="D192" s="5" t="s">
        <v>332</v>
      </c>
      <c r="E192" s="5" t="s">
        <v>343</v>
      </c>
      <c r="F192" s="5" t="s">
        <v>354</v>
      </c>
      <c r="G192" s="5" t="s">
        <v>351</v>
      </c>
      <c r="H192" s="5" t="s">
        <v>286</v>
      </c>
      <c r="I192" s="5" t="s">
        <v>329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287</v>
      </c>
      <c r="I193" s="5" t="s">
        <v>329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385</v>
      </c>
      <c r="C194" s="5" t="s">
        <v>347</v>
      </c>
      <c r="D194" s="5" t="s">
        <v>342</v>
      </c>
      <c r="E194" s="5" t="s">
        <v>330</v>
      </c>
      <c r="F194" s="5" t="s">
        <v>354</v>
      </c>
      <c r="G194" s="5" t="s">
        <v>351</v>
      </c>
      <c r="H194" s="5" t="s">
        <v>388</v>
      </c>
      <c r="I194" s="5" t="s">
        <v>327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389</v>
      </c>
      <c r="I195" s="5" t="s">
        <v>327</v>
      </c>
      <c r="J195" s="14">
        <v>1391135.92</v>
      </c>
      <c r="K195" s="14"/>
      <c r="L195" s="45">
        <f t="shared" si="5"/>
        <v>1391135.92</v>
      </c>
      <c r="M195" s="14"/>
      <c r="N195" s="14">
        <f>J195+M195</f>
        <v>1391135.92</v>
      </c>
    </row>
    <row r="196" spans="1:14" s="3" customFormat="1" ht="94.5">
      <c r="A196" s="23" t="s">
        <v>395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394</v>
      </c>
      <c r="I196" s="5" t="s">
        <v>327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352</v>
      </c>
      <c r="H197" s="5" t="s">
        <v>387</v>
      </c>
      <c r="I197" s="5" t="s">
        <v>366</v>
      </c>
      <c r="J197" s="14">
        <v>7972763.44</v>
      </c>
      <c r="K197" s="14"/>
      <c r="L197" s="45">
        <f t="shared" si="5"/>
        <v>7972763.44</v>
      </c>
      <c r="M197" s="14"/>
      <c r="N197" s="14">
        <f t="shared" si="6"/>
        <v>7972763.44</v>
      </c>
    </row>
    <row r="198" spans="1:14" s="3" customFormat="1" ht="78.75">
      <c r="A198" s="24" t="s">
        <v>44</v>
      </c>
      <c r="B198" s="5" t="s">
        <v>385</v>
      </c>
      <c r="C198" s="5" t="s">
        <v>343</v>
      </c>
      <c r="D198" s="5" t="s">
        <v>352</v>
      </c>
      <c r="E198" s="5" t="s">
        <v>347</v>
      </c>
      <c r="F198" s="5" t="s">
        <v>345</v>
      </c>
      <c r="G198" s="5" t="s">
        <v>351</v>
      </c>
      <c r="H198" s="5" t="s">
        <v>390</v>
      </c>
      <c r="I198" s="5" t="s">
        <v>327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232</v>
      </c>
      <c r="I199" s="5" t="s">
        <v>327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261</v>
      </c>
      <c r="I200" s="5" t="s">
        <v>327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383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179</v>
      </c>
      <c r="I201" s="5" t="s">
        <v>327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106</v>
      </c>
      <c r="I202" s="5" t="s">
        <v>327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426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379</v>
      </c>
      <c r="I203" s="5" t="s">
        <v>391</v>
      </c>
      <c r="J203" s="14">
        <v>68436</v>
      </c>
      <c r="K203" s="14"/>
      <c r="L203" s="45">
        <f>J203+K203</f>
        <v>68436</v>
      </c>
      <c r="M203" s="14"/>
      <c r="N203" s="14">
        <f>J203+M203</f>
        <v>68436</v>
      </c>
    </row>
    <row r="204" spans="1:14" s="3" customFormat="1" ht="78.75">
      <c r="A204" s="24" t="s">
        <v>122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150</v>
      </c>
      <c r="I204" s="5" t="s">
        <v>391</v>
      </c>
      <c r="J204" s="14">
        <v>11086315.79</v>
      </c>
      <c r="K204" s="14"/>
      <c r="L204" s="45">
        <f t="shared" si="5"/>
        <v>11086315.79</v>
      </c>
      <c r="M204" s="14">
        <f>-2459400-129000</f>
        <v>-2588400</v>
      </c>
      <c r="N204" s="14">
        <f t="shared" si="6"/>
        <v>8497915.79</v>
      </c>
    </row>
    <row r="205" spans="1:14" s="3" customFormat="1" ht="92.25" customHeight="1">
      <c r="A205" s="50" t="s">
        <v>422</v>
      </c>
      <c r="B205" s="5" t="s">
        <v>385</v>
      </c>
      <c r="C205" s="5" t="s">
        <v>330</v>
      </c>
      <c r="D205" s="5" t="s">
        <v>343</v>
      </c>
      <c r="E205" s="5" t="s">
        <v>79</v>
      </c>
      <c r="F205" s="5" t="s">
        <v>345</v>
      </c>
      <c r="G205" s="5" t="s">
        <v>351</v>
      </c>
      <c r="H205" s="5" t="s">
        <v>80</v>
      </c>
      <c r="I205" s="5" t="s">
        <v>329</v>
      </c>
      <c r="J205" s="14">
        <v>800000</v>
      </c>
      <c r="K205" s="14"/>
      <c r="L205" s="45">
        <f t="shared" si="5"/>
        <v>800000</v>
      </c>
      <c r="M205" s="14"/>
      <c r="N205" s="14">
        <f t="shared" si="6"/>
        <v>800000</v>
      </c>
    </row>
    <row r="206" spans="1:14" s="3" customFormat="1" ht="48" customHeight="1">
      <c r="A206" s="22" t="s">
        <v>217</v>
      </c>
      <c r="B206" s="9" t="s">
        <v>410</v>
      </c>
      <c r="C206" s="7"/>
      <c r="D206" s="7"/>
      <c r="E206" s="7"/>
      <c r="F206" s="7"/>
      <c r="G206" s="7"/>
      <c r="H206" s="7"/>
      <c r="I206" s="7"/>
      <c r="J206" s="15">
        <f>SUM(J207:J212)</f>
        <v>3280727.87</v>
      </c>
      <c r="K206" s="15">
        <f>SUM(K207:K212)</f>
        <v>0</v>
      </c>
      <c r="L206" s="15">
        <f>SUM(L207:L212)</f>
        <v>3280727.87</v>
      </c>
      <c r="M206" s="15">
        <f>SUM(M207:M212)</f>
        <v>513975</v>
      </c>
      <c r="N206" s="15">
        <f>SUM(N207:N212)</f>
        <v>3794702.87</v>
      </c>
    </row>
    <row r="207" spans="1:14" s="3" customFormat="1" ht="94.5">
      <c r="A207" s="23" t="s">
        <v>188</v>
      </c>
      <c r="B207" s="5" t="s">
        <v>410</v>
      </c>
      <c r="C207" s="5" t="s">
        <v>351</v>
      </c>
      <c r="D207" s="5" t="s">
        <v>328</v>
      </c>
      <c r="E207" s="5" t="s">
        <v>353</v>
      </c>
      <c r="F207" s="5" t="s">
        <v>354</v>
      </c>
      <c r="G207" s="5" t="s">
        <v>351</v>
      </c>
      <c r="H207" s="5" t="s">
        <v>4</v>
      </c>
      <c r="I207" s="5" t="s">
        <v>327</v>
      </c>
      <c r="J207" s="14">
        <v>36200</v>
      </c>
      <c r="K207" s="14"/>
      <c r="L207" s="45">
        <f t="shared" si="5"/>
        <v>36200</v>
      </c>
      <c r="M207" s="14"/>
      <c r="N207" s="14">
        <f t="shared" si="6"/>
        <v>36200</v>
      </c>
    </row>
    <row r="208" spans="1:14" s="3" customFormat="1" ht="110.25">
      <c r="A208" s="23" t="s">
        <v>177</v>
      </c>
      <c r="B208" s="5" t="s">
        <v>410</v>
      </c>
      <c r="C208" s="5" t="s">
        <v>351</v>
      </c>
      <c r="D208" s="5" t="s">
        <v>328</v>
      </c>
      <c r="E208" s="5" t="s">
        <v>353</v>
      </c>
      <c r="F208" s="5" t="s">
        <v>354</v>
      </c>
      <c r="G208" s="5" t="s">
        <v>347</v>
      </c>
      <c r="H208" s="5" t="s">
        <v>2</v>
      </c>
      <c r="I208" s="5" t="s">
        <v>325</v>
      </c>
      <c r="J208" s="14">
        <v>3105200</v>
      </c>
      <c r="K208" s="14"/>
      <c r="L208" s="45">
        <f t="shared" si="5"/>
        <v>3105200</v>
      </c>
      <c r="M208" s="14">
        <v>-150000</v>
      </c>
      <c r="N208" s="14">
        <f t="shared" si="6"/>
        <v>2955200</v>
      </c>
    </row>
    <row r="209" spans="1:14" s="3" customFormat="1" ht="63">
      <c r="A209" s="23" t="s">
        <v>189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347</v>
      </c>
      <c r="H209" s="5" t="s">
        <v>2</v>
      </c>
      <c r="I209" s="5" t="s">
        <v>327</v>
      </c>
      <c r="J209" s="14">
        <v>104900</v>
      </c>
      <c r="K209" s="14"/>
      <c r="L209" s="45">
        <f>J209+K209</f>
        <v>104900</v>
      </c>
      <c r="M209" s="14"/>
      <c r="N209" s="14">
        <f t="shared" si="6"/>
        <v>104900</v>
      </c>
    </row>
    <row r="210" spans="1:14" s="3" customFormat="1" ht="78.75">
      <c r="A210" s="23" t="s">
        <v>41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203</v>
      </c>
      <c r="I210" s="5" t="s">
        <v>327</v>
      </c>
      <c r="J210" s="14">
        <v>3427.87</v>
      </c>
      <c r="K210" s="14"/>
      <c r="L210" s="45">
        <f t="shared" si="5"/>
        <v>3427.87</v>
      </c>
      <c r="M210" s="14"/>
      <c r="N210" s="14">
        <f t="shared" si="6"/>
        <v>3427.87</v>
      </c>
    </row>
    <row r="211" spans="1:14" s="3" customFormat="1" ht="63">
      <c r="A211" s="23" t="s">
        <v>127</v>
      </c>
      <c r="B211" s="5" t="s">
        <v>410</v>
      </c>
      <c r="C211" s="5" t="s">
        <v>351</v>
      </c>
      <c r="D211" s="5" t="s">
        <v>328</v>
      </c>
      <c r="E211" s="5" t="s">
        <v>186</v>
      </c>
      <c r="F211" s="5" t="s">
        <v>354</v>
      </c>
      <c r="G211" s="5" t="s">
        <v>353</v>
      </c>
      <c r="H211" s="5" t="s">
        <v>175</v>
      </c>
      <c r="I211" s="5" t="s">
        <v>327</v>
      </c>
      <c r="J211" s="14">
        <v>31000</v>
      </c>
      <c r="K211" s="14"/>
      <c r="L211" s="45">
        <f t="shared" si="5"/>
        <v>31000</v>
      </c>
      <c r="M211" s="14">
        <v>-6025</v>
      </c>
      <c r="N211" s="14">
        <f t="shared" si="6"/>
        <v>24975</v>
      </c>
    </row>
    <row r="212" spans="1:14" s="3" customFormat="1" ht="93" customHeight="1">
      <c r="A212" s="25" t="s">
        <v>429</v>
      </c>
      <c r="B212" s="5" t="s">
        <v>410</v>
      </c>
      <c r="C212" s="5" t="s">
        <v>333</v>
      </c>
      <c r="D212" s="5" t="s">
        <v>347</v>
      </c>
      <c r="E212" s="5" t="s">
        <v>427</v>
      </c>
      <c r="F212" s="5" t="s">
        <v>354</v>
      </c>
      <c r="G212" s="5" t="s">
        <v>351</v>
      </c>
      <c r="H212" s="5" t="s">
        <v>428</v>
      </c>
      <c r="I212" s="5" t="s">
        <v>391</v>
      </c>
      <c r="J212" s="14">
        <v>0</v>
      </c>
      <c r="K212" s="14"/>
      <c r="L212" s="45">
        <f>J212+K212</f>
        <v>0</v>
      </c>
      <c r="M212" s="14">
        <v>670000</v>
      </c>
      <c r="N212" s="14">
        <f t="shared" si="6"/>
        <v>670000</v>
      </c>
    </row>
    <row r="213" spans="1:14" s="3" customFormat="1" ht="49.5" customHeight="1">
      <c r="A213" s="22" t="s">
        <v>392</v>
      </c>
      <c r="B213" s="9" t="s">
        <v>393</v>
      </c>
      <c r="C213" s="7"/>
      <c r="D213" s="7"/>
      <c r="E213" s="7"/>
      <c r="F213" s="7"/>
      <c r="G213" s="7"/>
      <c r="H213" s="7"/>
      <c r="I213" s="7"/>
      <c r="J213" s="15">
        <f>SUM(J214:J263)</f>
        <v>80132011.7</v>
      </c>
      <c r="K213" s="15">
        <f>SUM(K214:K263)</f>
        <v>0</v>
      </c>
      <c r="L213" s="15">
        <f>SUM(L214:L263)</f>
        <v>77527680.49000001</v>
      </c>
      <c r="M213" s="15">
        <f>SUM(M214:M263)</f>
        <v>478712.5</v>
      </c>
      <c r="N213" s="15">
        <f>SUM(N214:N263)</f>
        <v>80610724.2</v>
      </c>
    </row>
    <row r="214" spans="1:14" s="13" customFormat="1" ht="49.5" customHeight="1">
      <c r="A214" s="25" t="s">
        <v>58</v>
      </c>
      <c r="B214" s="6" t="s">
        <v>393</v>
      </c>
      <c r="C214" s="6" t="s">
        <v>351</v>
      </c>
      <c r="D214" s="6" t="s">
        <v>328</v>
      </c>
      <c r="E214" s="6" t="s">
        <v>353</v>
      </c>
      <c r="F214" s="6" t="s">
        <v>354</v>
      </c>
      <c r="G214" s="6" t="s">
        <v>352</v>
      </c>
      <c r="H214" s="6" t="s">
        <v>193</v>
      </c>
      <c r="I214" s="6" t="s">
        <v>327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291</v>
      </c>
      <c r="B215" s="5" t="s">
        <v>393</v>
      </c>
      <c r="C215" s="5" t="s">
        <v>331</v>
      </c>
      <c r="D215" s="5" t="s">
        <v>351</v>
      </c>
      <c r="E215" s="5" t="s">
        <v>351</v>
      </c>
      <c r="F215" s="5" t="s">
        <v>354</v>
      </c>
      <c r="G215" s="5" t="s">
        <v>351</v>
      </c>
      <c r="H215" s="5" t="s">
        <v>396</v>
      </c>
      <c r="I215" s="5" t="s">
        <v>325</v>
      </c>
      <c r="J215" s="14">
        <v>6794555</v>
      </c>
      <c r="K215" s="14"/>
      <c r="L215" s="45">
        <f aca="true" t="shared" si="7" ref="L215:L263">J215+K215</f>
        <v>6794555</v>
      </c>
      <c r="M215" s="14">
        <v>217950</v>
      </c>
      <c r="N215" s="14">
        <f t="shared" si="6"/>
        <v>7012505</v>
      </c>
    </row>
    <row r="216" spans="1:14" s="3" customFormat="1" ht="63">
      <c r="A216" s="23" t="s">
        <v>45</v>
      </c>
      <c r="B216" s="5" t="s">
        <v>393</v>
      </c>
      <c r="C216" s="5" t="s">
        <v>331</v>
      </c>
      <c r="D216" s="5" t="s">
        <v>351</v>
      </c>
      <c r="E216" s="5" t="s">
        <v>351</v>
      </c>
      <c r="F216" s="5" t="s">
        <v>354</v>
      </c>
      <c r="G216" s="5" t="s">
        <v>351</v>
      </c>
      <c r="H216" s="5" t="s">
        <v>396</v>
      </c>
      <c r="I216" s="5" t="s">
        <v>327</v>
      </c>
      <c r="J216" s="14">
        <v>6615133.79</v>
      </c>
      <c r="K216" s="18"/>
      <c r="L216" s="45">
        <f t="shared" si="7"/>
        <v>6615133.79</v>
      </c>
      <c r="M216" s="14">
        <v>3350</v>
      </c>
      <c r="N216" s="14">
        <f t="shared" si="6"/>
        <v>6618483.79</v>
      </c>
    </row>
    <row r="217" spans="1:14" s="3" customFormat="1" ht="66" customHeight="1">
      <c r="A217" s="23" t="s">
        <v>155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204</v>
      </c>
      <c r="I217" s="5" t="s">
        <v>327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5">J217+M217</f>
        <v>2973753.73</v>
      </c>
    </row>
    <row r="218" spans="1:14" s="3" customFormat="1" ht="47.25">
      <c r="A218" s="23" t="s">
        <v>71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396</v>
      </c>
      <c r="I218" s="5" t="s">
        <v>329</v>
      </c>
      <c r="J218" s="14">
        <v>177395.8</v>
      </c>
      <c r="K218" s="14"/>
      <c r="L218" s="45">
        <f t="shared" si="7"/>
        <v>177395.8</v>
      </c>
      <c r="M218" s="18">
        <v>-780</v>
      </c>
      <c r="N218" s="14">
        <f t="shared" si="8"/>
        <v>176615.8</v>
      </c>
    </row>
    <row r="219" spans="1:14" s="3" customFormat="1" ht="63.75" customHeight="1">
      <c r="A219" s="23" t="s">
        <v>46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398</v>
      </c>
      <c r="I219" s="5" t="s">
        <v>327</v>
      </c>
      <c r="J219" s="14">
        <v>6191904.2</v>
      </c>
      <c r="K219" s="14"/>
      <c r="L219" s="45">
        <f t="shared" si="7"/>
        <v>6191904.2</v>
      </c>
      <c r="M219" s="18"/>
      <c r="N219" s="14">
        <f t="shared" si="8"/>
        <v>6191904.2</v>
      </c>
    </row>
    <row r="220" spans="1:14" s="3" customFormat="1" ht="63.75" customHeight="1">
      <c r="A220" s="23" t="s">
        <v>91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24</v>
      </c>
      <c r="I220" s="5" t="s">
        <v>327</v>
      </c>
      <c r="J220" s="14">
        <v>236938</v>
      </c>
      <c r="K220" s="14"/>
      <c r="L220" s="45">
        <f t="shared" si="7"/>
        <v>236938</v>
      </c>
      <c r="M220" s="18">
        <v>1600</v>
      </c>
      <c r="N220" s="14">
        <f t="shared" si="8"/>
        <v>238538</v>
      </c>
    </row>
    <row r="221" spans="1:14" s="3" customFormat="1" ht="81" customHeight="1">
      <c r="A221" s="23" t="s">
        <v>137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302</v>
      </c>
      <c r="I221" s="5" t="s">
        <v>327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107</v>
      </c>
      <c r="B222" s="5" t="s">
        <v>393</v>
      </c>
      <c r="C222" s="5" t="s">
        <v>331</v>
      </c>
      <c r="D222" s="5" t="s">
        <v>351</v>
      </c>
      <c r="E222" s="5" t="s">
        <v>186</v>
      </c>
      <c r="F222" s="5" t="s">
        <v>354</v>
      </c>
      <c r="G222" s="5" t="s">
        <v>351</v>
      </c>
      <c r="H222" s="5" t="s">
        <v>175</v>
      </c>
      <c r="I222" s="5" t="s">
        <v>325</v>
      </c>
      <c r="J222" s="14">
        <v>2140</v>
      </c>
      <c r="K222" s="14"/>
      <c r="L222" s="45">
        <f t="shared" si="7"/>
        <v>2140</v>
      </c>
      <c r="M222" s="18"/>
      <c r="N222" s="14">
        <f t="shared" si="8"/>
        <v>2140</v>
      </c>
    </row>
    <row r="223" spans="1:14" s="3" customFormat="1" ht="63">
      <c r="A223" s="25" t="s">
        <v>236</v>
      </c>
      <c r="B223" s="5" t="s">
        <v>393</v>
      </c>
      <c r="C223" s="5" t="s">
        <v>331</v>
      </c>
      <c r="D223" s="5" t="s">
        <v>351</v>
      </c>
      <c r="E223" s="5" t="s">
        <v>186</v>
      </c>
      <c r="F223" s="5" t="s">
        <v>354</v>
      </c>
      <c r="G223" s="5" t="s">
        <v>351</v>
      </c>
      <c r="H223" s="5" t="s">
        <v>175</v>
      </c>
      <c r="I223" s="5" t="s">
        <v>327</v>
      </c>
      <c r="J223" s="18">
        <v>271680</v>
      </c>
      <c r="K223" s="14"/>
      <c r="L223" s="45">
        <f t="shared" si="7"/>
        <v>271680</v>
      </c>
      <c r="M223" s="14">
        <v>780</v>
      </c>
      <c r="N223" s="14">
        <f t="shared" si="8"/>
        <v>272460</v>
      </c>
    </row>
    <row r="224" spans="1:14" s="3" customFormat="1" ht="270.75" customHeight="1">
      <c r="A224" s="24" t="s">
        <v>139</v>
      </c>
      <c r="B224" s="5" t="s">
        <v>393</v>
      </c>
      <c r="C224" s="5" t="s">
        <v>331</v>
      </c>
      <c r="D224" s="5" t="s">
        <v>351</v>
      </c>
      <c r="E224" s="5" t="s">
        <v>351</v>
      </c>
      <c r="F224" s="5" t="s">
        <v>354</v>
      </c>
      <c r="G224" s="5" t="s">
        <v>351</v>
      </c>
      <c r="H224" s="5" t="s">
        <v>397</v>
      </c>
      <c r="I224" s="5" t="s">
        <v>325</v>
      </c>
      <c r="J224" s="14">
        <v>20167490</v>
      </c>
      <c r="K224" s="14"/>
      <c r="L224" s="45">
        <f t="shared" si="7"/>
        <v>20167490</v>
      </c>
      <c r="M224" s="14">
        <f>272636+156155</f>
        <v>428791</v>
      </c>
      <c r="N224" s="14">
        <f t="shared" si="8"/>
        <v>20596281</v>
      </c>
    </row>
    <row r="225" spans="1:14" s="3" customFormat="1" ht="221.25" customHeight="1">
      <c r="A225" s="24" t="s">
        <v>63</v>
      </c>
      <c r="B225" s="5" t="s">
        <v>393</v>
      </c>
      <c r="C225" s="5" t="s">
        <v>331</v>
      </c>
      <c r="D225" s="5" t="s">
        <v>351</v>
      </c>
      <c r="E225" s="5" t="s">
        <v>351</v>
      </c>
      <c r="F225" s="5" t="s">
        <v>354</v>
      </c>
      <c r="G225" s="5" t="s">
        <v>351</v>
      </c>
      <c r="H225" s="5" t="s">
        <v>397</v>
      </c>
      <c r="I225" s="5" t="s">
        <v>327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13" customFormat="1" ht="110.25" customHeight="1">
      <c r="A226" s="25" t="s">
        <v>140</v>
      </c>
      <c r="B226" s="6" t="s">
        <v>393</v>
      </c>
      <c r="C226" s="6" t="s">
        <v>331</v>
      </c>
      <c r="D226" s="6" t="s">
        <v>351</v>
      </c>
      <c r="E226" s="6" t="s">
        <v>351</v>
      </c>
      <c r="F226" s="6" t="s">
        <v>354</v>
      </c>
      <c r="G226" s="6" t="s">
        <v>347</v>
      </c>
      <c r="H226" s="6" t="s">
        <v>168</v>
      </c>
      <c r="I226" s="6" t="s">
        <v>325</v>
      </c>
      <c r="J226" s="18">
        <v>32165.24</v>
      </c>
      <c r="K226" s="18"/>
      <c r="L226" s="52">
        <f t="shared" si="7"/>
        <v>32165.24</v>
      </c>
      <c r="M226" s="18"/>
      <c r="N226" s="18">
        <f t="shared" si="8"/>
        <v>32165.24</v>
      </c>
    </row>
    <row r="227" spans="1:14" s="3" customFormat="1" ht="157.5">
      <c r="A227" s="24" t="s">
        <v>64</v>
      </c>
      <c r="B227" s="5" t="s">
        <v>393</v>
      </c>
      <c r="C227" s="5" t="s">
        <v>331</v>
      </c>
      <c r="D227" s="5" t="s">
        <v>351</v>
      </c>
      <c r="E227" s="5" t="s">
        <v>351</v>
      </c>
      <c r="F227" s="5" t="s">
        <v>354</v>
      </c>
      <c r="G227" s="5" t="s">
        <v>332</v>
      </c>
      <c r="H227" s="5" t="s">
        <v>399</v>
      </c>
      <c r="I227" s="5" t="s">
        <v>327</v>
      </c>
      <c r="J227" s="14">
        <v>392770</v>
      </c>
      <c r="K227" s="14"/>
      <c r="L227" s="45">
        <f t="shared" si="7"/>
        <v>392770</v>
      </c>
      <c r="M227" s="14">
        <v>-112220</v>
      </c>
      <c r="N227" s="14">
        <f t="shared" si="8"/>
        <v>280550</v>
      </c>
    </row>
    <row r="228" spans="1:14" s="3" customFormat="1" ht="68.25" customHeight="1">
      <c r="A228" s="24" t="s">
        <v>133</v>
      </c>
      <c r="B228" s="5" t="s">
        <v>393</v>
      </c>
      <c r="C228" s="5" t="s">
        <v>331</v>
      </c>
      <c r="D228" s="5" t="s">
        <v>351</v>
      </c>
      <c r="E228" s="5" t="s">
        <v>351</v>
      </c>
      <c r="F228" s="5" t="s">
        <v>354</v>
      </c>
      <c r="G228" s="5" t="s">
        <v>351</v>
      </c>
      <c r="H228" s="5" t="s">
        <v>103</v>
      </c>
      <c r="I228" s="5" t="s">
        <v>327</v>
      </c>
      <c r="J228" s="14">
        <v>333684.21</v>
      </c>
      <c r="K228" s="14"/>
      <c r="L228" s="45"/>
      <c r="M228" s="14"/>
      <c r="N228" s="14">
        <f t="shared" si="8"/>
        <v>333684.21</v>
      </c>
    </row>
    <row r="229" spans="1:14" s="3" customFormat="1" ht="110.25">
      <c r="A229" s="23" t="s">
        <v>141</v>
      </c>
      <c r="B229" s="5" t="s">
        <v>393</v>
      </c>
      <c r="C229" s="5" t="s">
        <v>331</v>
      </c>
      <c r="D229" s="5" t="s">
        <v>352</v>
      </c>
      <c r="E229" s="5" t="s">
        <v>351</v>
      </c>
      <c r="F229" s="5" t="s">
        <v>354</v>
      </c>
      <c r="G229" s="5" t="s">
        <v>352</v>
      </c>
      <c r="H229" s="5" t="s">
        <v>23</v>
      </c>
      <c r="I229" s="5" t="s">
        <v>325</v>
      </c>
      <c r="J229" s="14">
        <v>3204497</v>
      </c>
      <c r="K229" s="14"/>
      <c r="L229" s="45">
        <f t="shared" si="7"/>
        <v>3204497</v>
      </c>
      <c r="M229" s="14">
        <v>217950</v>
      </c>
      <c r="N229" s="14">
        <f t="shared" si="8"/>
        <v>3422447</v>
      </c>
    </row>
    <row r="230" spans="1:14" s="3" customFormat="1" ht="63">
      <c r="A230" s="23" t="s">
        <v>65</v>
      </c>
      <c r="B230" s="5" t="s">
        <v>393</v>
      </c>
      <c r="C230" s="5" t="s">
        <v>331</v>
      </c>
      <c r="D230" s="5" t="s">
        <v>352</v>
      </c>
      <c r="E230" s="5" t="s">
        <v>351</v>
      </c>
      <c r="F230" s="5" t="s">
        <v>354</v>
      </c>
      <c r="G230" s="5" t="s">
        <v>352</v>
      </c>
      <c r="H230" s="5" t="s">
        <v>23</v>
      </c>
      <c r="I230" s="5" t="s">
        <v>327</v>
      </c>
      <c r="J230" s="14">
        <v>6622516.33</v>
      </c>
      <c r="K230" s="14"/>
      <c r="L230" s="45">
        <f t="shared" si="7"/>
        <v>6622516.33</v>
      </c>
      <c r="M230" s="14">
        <v>-13730.82</v>
      </c>
      <c r="N230" s="14">
        <f t="shared" si="8"/>
        <v>6608785.51</v>
      </c>
    </row>
    <row r="231" spans="1:14" s="3" customFormat="1" ht="78.75">
      <c r="A231" s="23" t="s">
        <v>160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205</v>
      </c>
      <c r="I231" s="5" t="s">
        <v>327</v>
      </c>
      <c r="J231" s="14">
        <v>1660269.56</v>
      </c>
      <c r="K231" s="14"/>
      <c r="L231" s="45">
        <f t="shared" si="7"/>
        <v>1660269.56</v>
      </c>
      <c r="M231" s="14"/>
      <c r="N231" s="14">
        <f t="shared" si="8"/>
        <v>1660269.56</v>
      </c>
    </row>
    <row r="232" spans="1:14" s="3" customFormat="1" ht="47.25">
      <c r="A232" s="23" t="s">
        <v>72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23</v>
      </c>
      <c r="I232" s="5" t="s">
        <v>329</v>
      </c>
      <c r="J232" s="14">
        <v>58970.77</v>
      </c>
      <c r="K232" s="14"/>
      <c r="L232" s="45">
        <f t="shared" si="7"/>
        <v>58970.77</v>
      </c>
      <c r="M232" s="14">
        <v>-4488.18</v>
      </c>
      <c r="N232" s="14">
        <f t="shared" si="8"/>
        <v>54482.59</v>
      </c>
    </row>
    <row r="233" spans="1:14" s="3" customFormat="1" ht="74.25" customHeight="1">
      <c r="A233" s="23" t="s">
        <v>67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24</v>
      </c>
      <c r="I233" s="5" t="s">
        <v>327</v>
      </c>
      <c r="J233" s="14">
        <v>175308</v>
      </c>
      <c r="K233" s="14"/>
      <c r="L233" s="45">
        <f t="shared" si="7"/>
        <v>175308</v>
      </c>
      <c r="M233" s="14">
        <v>-1781</v>
      </c>
      <c r="N233" s="14">
        <f t="shared" si="8"/>
        <v>173527</v>
      </c>
    </row>
    <row r="234" spans="1:14" s="3" customFormat="1" ht="78.75" customHeight="1">
      <c r="A234" s="23" t="s">
        <v>161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302</v>
      </c>
      <c r="I234" s="5" t="s">
        <v>327</v>
      </c>
      <c r="J234" s="14">
        <v>91470</v>
      </c>
      <c r="K234" s="14"/>
      <c r="L234" s="45">
        <f t="shared" si="7"/>
        <v>91470</v>
      </c>
      <c r="M234" s="14"/>
      <c r="N234" s="14">
        <f t="shared" si="8"/>
        <v>91470</v>
      </c>
    </row>
    <row r="235" spans="1:14" s="13" customFormat="1" ht="110.25" customHeight="1">
      <c r="A235" s="25" t="s">
        <v>140</v>
      </c>
      <c r="B235" s="6" t="s">
        <v>393</v>
      </c>
      <c r="C235" s="6" t="s">
        <v>331</v>
      </c>
      <c r="D235" s="6" t="s">
        <v>352</v>
      </c>
      <c r="E235" s="6" t="s">
        <v>351</v>
      </c>
      <c r="F235" s="6" t="s">
        <v>354</v>
      </c>
      <c r="G235" s="6" t="s">
        <v>347</v>
      </c>
      <c r="H235" s="6" t="s">
        <v>168</v>
      </c>
      <c r="I235" s="6" t="s">
        <v>325</v>
      </c>
      <c r="J235" s="18">
        <v>15624</v>
      </c>
      <c r="K235" s="18"/>
      <c r="L235" s="52">
        <f>J235+K235</f>
        <v>15624</v>
      </c>
      <c r="M235" s="18"/>
      <c r="N235" s="18">
        <f>J235+M235</f>
        <v>15624</v>
      </c>
    </row>
    <row r="236" spans="1:14" s="3" customFormat="1" ht="114.75" customHeight="1">
      <c r="A236" s="25" t="s">
        <v>107</v>
      </c>
      <c r="B236" s="5" t="s">
        <v>393</v>
      </c>
      <c r="C236" s="5" t="s">
        <v>331</v>
      </c>
      <c r="D236" s="5" t="s">
        <v>352</v>
      </c>
      <c r="E236" s="5" t="s">
        <v>186</v>
      </c>
      <c r="F236" s="5" t="s">
        <v>354</v>
      </c>
      <c r="G236" s="6" t="s">
        <v>351</v>
      </c>
      <c r="H236" s="5" t="s">
        <v>175</v>
      </c>
      <c r="I236" s="5" t="s">
        <v>325</v>
      </c>
      <c r="J236" s="14">
        <v>5680</v>
      </c>
      <c r="K236" s="14"/>
      <c r="L236" s="45"/>
      <c r="M236" s="14"/>
      <c r="N236" s="14">
        <f t="shared" si="8"/>
        <v>5680</v>
      </c>
    </row>
    <row r="237" spans="1:14" s="3" customFormat="1" ht="62.25" customHeight="1">
      <c r="A237" s="25" t="s">
        <v>236</v>
      </c>
      <c r="B237" s="5" t="s">
        <v>393</v>
      </c>
      <c r="C237" s="5" t="s">
        <v>331</v>
      </c>
      <c r="D237" s="5" t="s">
        <v>352</v>
      </c>
      <c r="E237" s="5" t="s">
        <v>186</v>
      </c>
      <c r="F237" s="5" t="s">
        <v>354</v>
      </c>
      <c r="G237" s="6" t="s">
        <v>351</v>
      </c>
      <c r="H237" s="5" t="s">
        <v>175</v>
      </c>
      <c r="I237" s="5" t="s">
        <v>327</v>
      </c>
      <c r="J237" s="18">
        <v>155110</v>
      </c>
      <c r="K237" s="14"/>
      <c r="L237" s="45">
        <f t="shared" si="7"/>
        <v>155110</v>
      </c>
      <c r="M237" s="14">
        <v>-10000</v>
      </c>
      <c r="N237" s="14">
        <f t="shared" si="8"/>
        <v>145110</v>
      </c>
    </row>
    <row r="238" spans="1:14" s="3" customFormat="1" ht="47.25" customHeight="1">
      <c r="A238" s="51" t="s">
        <v>162</v>
      </c>
      <c r="B238" s="5" t="s">
        <v>393</v>
      </c>
      <c r="C238" s="5" t="s">
        <v>331</v>
      </c>
      <c r="D238" s="5" t="s">
        <v>352</v>
      </c>
      <c r="E238" s="5" t="s">
        <v>351</v>
      </c>
      <c r="F238" s="5" t="s">
        <v>354</v>
      </c>
      <c r="G238" s="6" t="s">
        <v>331</v>
      </c>
      <c r="H238" s="5" t="s">
        <v>173</v>
      </c>
      <c r="I238" s="5" t="s">
        <v>327</v>
      </c>
      <c r="J238" s="18">
        <v>4400</v>
      </c>
      <c r="K238" s="14"/>
      <c r="L238" s="45">
        <f t="shared" si="7"/>
        <v>4400</v>
      </c>
      <c r="M238" s="14"/>
      <c r="N238" s="14">
        <f t="shared" si="8"/>
        <v>4400</v>
      </c>
    </row>
    <row r="239" spans="1:14" s="3" customFormat="1" ht="254.25" customHeight="1">
      <c r="A239" s="29" t="s">
        <v>187</v>
      </c>
      <c r="B239" s="5" t="s">
        <v>393</v>
      </c>
      <c r="C239" s="5" t="s">
        <v>331</v>
      </c>
      <c r="D239" s="5" t="s">
        <v>352</v>
      </c>
      <c r="E239" s="5" t="s">
        <v>351</v>
      </c>
      <c r="F239" s="5" t="s">
        <v>354</v>
      </c>
      <c r="G239" s="5" t="s">
        <v>352</v>
      </c>
      <c r="H239" s="5" t="s">
        <v>165</v>
      </c>
      <c r="I239" s="5" t="s">
        <v>325</v>
      </c>
      <c r="J239" s="14">
        <v>13683028.5</v>
      </c>
      <c r="K239" s="14"/>
      <c r="L239" s="45">
        <f t="shared" si="7"/>
        <v>13683028.5</v>
      </c>
      <c r="M239" s="14">
        <f>28323-264895.5</f>
        <v>-236572.5</v>
      </c>
      <c r="N239" s="14">
        <f t="shared" si="8"/>
        <v>13446456</v>
      </c>
    </row>
    <row r="240" spans="1:14" s="3" customFormat="1" ht="202.5" customHeight="1">
      <c r="A240" s="29" t="s">
        <v>243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5" t="s">
        <v>352</v>
      </c>
      <c r="H240" s="5" t="s">
        <v>165</v>
      </c>
      <c r="I240" s="5" t="s">
        <v>327</v>
      </c>
      <c r="J240" s="14">
        <v>205434</v>
      </c>
      <c r="K240" s="14"/>
      <c r="L240" s="45">
        <f t="shared" si="7"/>
        <v>205434</v>
      </c>
      <c r="M240" s="14"/>
      <c r="N240" s="14">
        <f t="shared" si="8"/>
        <v>205434</v>
      </c>
    </row>
    <row r="241" spans="1:14" s="3" customFormat="1" ht="94.5">
      <c r="A241" s="26" t="s">
        <v>195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332</v>
      </c>
      <c r="H241" s="5" t="s">
        <v>174</v>
      </c>
      <c r="I241" s="5" t="s">
        <v>327</v>
      </c>
      <c r="J241" s="14">
        <v>367000</v>
      </c>
      <c r="K241" s="14"/>
      <c r="L241" s="45">
        <f t="shared" si="7"/>
        <v>367000</v>
      </c>
      <c r="M241" s="14"/>
      <c r="N241" s="14">
        <f t="shared" si="8"/>
        <v>367000</v>
      </c>
    </row>
    <row r="242" spans="1:14" s="3" customFormat="1" ht="95.25" customHeight="1">
      <c r="A242" s="26" t="s">
        <v>280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332</v>
      </c>
      <c r="H242" s="5" t="s">
        <v>303</v>
      </c>
      <c r="I242" s="5" t="s">
        <v>327</v>
      </c>
      <c r="J242" s="14">
        <v>100440</v>
      </c>
      <c r="K242" s="14"/>
      <c r="L242" s="45">
        <f t="shared" si="7"/>
        <v>100440</v>
      </c>
      <c r="M242" s="14"/>
      <c r="N242" s="14">
        <f t="shared" si="8"/>
        <v>100440</v>
      </c>
    </row>
    <row r="243" spans="1:14" s="3" customFormat="1" ht="109.5" customHeight="1">
      <c r="A243" s="26" t="s">
        <v>431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332</v>
      </c>
      <c r="H243" s="5" t="s">
        <v>430</v>
      </c>
      <c r="I243" s="5" t="s">
        <v>327</v>
      </c>
      <c r="J243" s="14">
        <v>0</v>
      </c>
      <c r="K243" s="14"/>
      <c r="L243" s="45">
        <f t="shared" si="7"/>
        <v>0</v>
      </c>
      <c r="M243" s="14">
        <v>34714</v>
      </c>
      <c r="N243" s="14">
        <f t="shared" si="8"/>
        <v>34714</v>
      </c>
    </row>
    <row r="244" spans="1:14" s="3" customFormat="1" ht="78.75" customHeight="1">
      <c r="A244" s="26" t="s">
        <v>108</v>
      </c>
      <c r="B244" s="5" t="s">
        <v>393</v>
      </c>
      <c r="C244" s="5" t="s">
        <v>331</v>
      </c>
      <c r="D244" s="5" t="s">
        <v>352</v>
      </c>
      <c r="E244" s="5" t="s">
        <v>351</v>
      </c>
      <c r="F244" s="5" t="s">
        <v>354</v>
      </c>
      <c r="G244" s="5" t="s">
        <v>248</v>
      </c>
      <c r="H244" s="5" t="s">
        <v>109</v>
      </c>
      <c r="I244" s="5" t="s">
        <v>327</v>
      </c>
      <c r="J244" s="14">
        <v>2254067</v>
      </c>
      <c r="K244" s="14"/>
      <c r="L244" s="45"/>
      <c r="M244" s="14"/>
      <c r="N244" s="14">
        <f t="shared" si="8"/>
        <v>2254067</v>
      </c>
    </row>
    <row r="245" spans="1:14" s="3" customFormat="1" ht="112.5" customHeight="1">
      <c r="A245" s="25" t="s">
        <v>249</v>
      </c>
      <c r="B245" s="5" t="s">
        <v>393</v>
      </c>
      <c r="C245" s="5" t="s">
        <v>331</v>
      </c>
      <c r="D245" s="5" t="s">
        <v>343</v>
      </c>
      <c r="E245" s="5" t="s">
        <v>351</v>
      </c>
      <c r="F245" s="5" t="s">
        <v>354</v>
      </c>
      <c r="G245" s="5" t="s">
        <v>347</v>
      </c>
      <c r="H245" s="5" t="s">
        <v>315</v>
      </c>
      <c r="I245" s="5" t="s">
        <v>325</v>
      </c>
      <c r="J245" s="14">
        <v>900</v>
      </c>
      <c r="K245" s="14"/>
      <c r="L245" s="45"/>
      <c r="M245" s="14"/>
      <c r="N245" s="14">
        <f t="shared" si="8"/>
        <v>900</v>
      </c>
    </row>
    <row r="246" spans="1:14" ht="63">
      <c r="A246" s="23" t="s">
        <v>81</v>
      </c>
      <c r="B246" s="5" t="s">
        <v>393</v>
      </c>
      <c r="C246" s="5" t="s">
        <v>331</v>
      </c>
      <c r="D246" s="5" t="s">
        <v>343</v>
      </c>
      <c r="E246" s="5" t="s">
        <v>351</v>
      </c>
      <c r="F246" s="5" t="s">
        <v>354</v>
      </c>
      <c r="G246" s="5" t="s">
        <v>347</v>
      </c>
      <c r="H246" s="5" t="s">
        <v>315</v>
      </c>
      <c r="I246" s="5" t="s">
        <v>327</v>
      </c>
      <c r="J246" s="14">
        <v>179050</v>
      </c>
      <c r="K246" s="14"/>
      <c r="L246" s="45">
        <f t="shared" si="7"/>
        <v>179050</v>
      </c>
      <c r="M246" s="18">
        <v>-4950</v>
      </c>
      <c r="N246" s="14">
        <f t="shared" si="8"/>
        <v>174100</v>
      </c>
    </row>
    <row r="247" spans="1:14" s="3" customFormat="1" ht="47.25">
      <c r="A247" s="23" t="s">
        <v>82</v>
      </c>
      <c r="B247" s="5" t="s">
        <v>393</v>
      </c>
      <c r="C247" s="5" t="s">
        <v>331</v>
      </c>
      <c r="D247" s="5" t="s">
        <v>331</v>
      </c>
      <c r="E247" s="5" t="s">
        <v>351</v>
      </c>
      <c r="F247" s="5" t="s">
        <v>354</v>
      </c>
      <c r="G247" s="5" t="s">
        <v>343</v>
      </c>
      <c r="H247" s="5" t="s">
        <v>316</v>
      </c>
      <c r="I247" s="5" t="s">
        <v>327</v>
      </c>
      <c r="J247" s="14">
        <f>57500+630</f>
        <v>58130</v>
      </c>
      <c r="K247" s="14"/>
      <c r="L247" s="45">
        <f t="shared" si="7"/>
        <v>58130</v>
      </c>
      <c r="M247" s="14"/>
      <c r="N247" s="14">
        <f t="shared" si="8"/>
        <v>58130</v>
      </c>
    </row>
    <row r="248" spans="1:14" s="3" customFormat="1" ht="78.75">
      <c r="A248" s="23" t="s">
        <v>153</v>
      </c>
      <c r="B248" s="5" t="s">
        <v>393</v>
      </c>
      <c r="C248" s="5" t="s">
        <v>331</v>
      </c>
      <c r="D248" s="5" t="s">
        <v>331</v>
      </c>
      <c r="E248" s="5" t="s">
        <v>351</v>
      </c>
      <c r="F248" s="5" t="s">
        <v>354</v>
      </c>
      <c r="G248" s="5" t="s">
        <v>343</v>
      </c>
      <c r="H248" s="5" t="s">
        <v>407</v>
      </c>
      <c r="I248" s="5" t="s">
        <v>327</v>
      </c>
      <c r="J248" s="14">
        <v>23100</v>
      </c>
      <c r="K248" s="14"/>
      <c r="L248" s="45">
        <f t="shared" si="7"/>
        <v>23100</v>
      </c>
      <c r="M248" s="14"/>
      <c r="N248" s="14">
        <f t="shared" si="8"/>
        <v>23100</v>
      </c>
    </row>
    <row r="249" spans="1:14" s="3" customFormat="1" ht="48.75" customHeight="1">
      <c r="A249" s="23" t="s">
        <v>83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343</v>
      </c>
      <c r="H249" s="5" t="s">
        <v>317</v>
      </c>
      <c r="I249" s="5" t="s">
        <v>327</v>
      </c>
      <c r="J249" s="14">
        <f>92400+11550</f>
        <v>103950</v>
      </c>
      <c r="K249" s="14"/>
      <c r="L249" s="45">
        <f t="shared" si="7"/>
        <v>103950</v>
      </c>
      <c r="M249" s="14"/>
      <c r="N249" s="14">
        <f t="shared" si="8"/>
        <v>103950</v>
      </c>
    </row>
    <row r="250" spans="1:14" s="3" customFormat="1" ht="63">
      <c r="A250" s="23" t="s">
        <v>84</v>
      </c>
      <c r="B250" s="5" t="s">
        <v>393</v>
      </c>
      <c r="C250" s="5" t="s">
        <v>331</v>
      </c>
      <c r="D250" s="5" t="s">
        <v>331</v>
      </c>
      <c r="E250" s="5" t="s">
        <v>351</v>
      </c>
      <c r="F250" s="5" t="s">
        <v>354</v>
      </c>
      <c r="G250" s="5" t="s">
        <v>330</v>
      </c>
      <c r="H250" s="5" t="s">
        <v>318</v>
      </c>
      <c r="I250" s="5" t="s">
        <v>327</v>
      </c>
      <c r="J250" s="14">
        <v>51375.19</v>
      </c>
      <c r="K250" s="14"/>
      <c r="L250" s="45">
        <f t="shared" si="7"/>
        <v>51375.19</v>
      </c>
      <c r="M250" s="14"/>
      <c r="N250" s="14">
        <f t="shared" si="8"/>
        <v>51375.19</v>
      </c>
    </row>
    <row r="251" spans="1:14" s="3" customFormat="1" ht="47.25">
      <c r="A251" s="23" t="s">
        <v>99</v>
      </c>
      <c r="B251" s="5" t="s">
        <v>393</v>
      </c>
      <c r="C251" s="5" t="s">
        <v>331</v>
      </c>
      <c r="D251" s="5" t="s">
        <v>342</v>
      </c>
      <c r="E251" s="5" t="s">
        <v>351</v>
      </c>
      <c r="F251" s="5" t="s">
        <v>354</v>
      </c>
      <c r="G251" s="5" t="s">
        <v>330</v>
      </c>
      <c r="H251" s="5" t="s">
        <v>98</v>
      </c>
      <c r="I251" s="5" t="s">
        <v>334</v>
      </c>
      <c r="J251" s="14">
        <v>20600</v>
      </c>
      <c r="K251" s="14"/>
      <c r="L251" s="45">
        <f t="shared" si="7"/>
        <v>20600</v>
      </c>
      <c r="M251" s="14"/>
      <c r="N251" s="14">
        <f t="shared" si="8"/>
        <v>20600</v>
      </c>
    </row>
    <row r="252" spans="1:14" s="3" customFormat="1" ht="126">
      <c r="A252" s="23" t="s">
        <v>26</v>
      </c>
      <c r="B252" s="5" t="s">
        <v>393</v>
      </c>
      <c r="C252" s="5" t="s">
        <v>331</v>
      </c>
      <c r="D252" s="5" t="s">
        <v>342</v>
      </c>
      <c r="E252" s="5" t="s">
        <v>351</v>
      </c>
      <c r="F252" s="5" t="s">
        <v>354</v>
      </c>
      <c r="G252" s="5" t="s">
        <v>342</v>
      </c>
      <c r="H252" s="5" t="s">
        <v>408</v>
      </c>
      <c r="I252" s="5" t="s">
        <v>325</v>
      </c>
      <c r="J252" s="14">
        <v>2760240</v>
      </c>
      <c r="K252" s="14"/>
      <c r="L252" s="45">
        <f t="shared" si="7"/>
        <v>2760240</v>
      </c>
      <c r="M252" s="14"/>
      <c r="N252" s="14">
        <f t="shared" si="8"/>
        <v>2760240</v>
      </c>
    </row>
    <row r="253" spans="1:14" s="3" customFormat="1" ht="78.75">
      <c r="A253" s="23" t="s">
        <v>196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342</v>
      </c>
      <c r="H253" s="5" t="s">
        <v>408</v>
      </c>
      <c r="I253" s="5" t="s">
        <v>327</v>
      </c>
      <c r="J253" s="14">
        <v>786300</v>
      </c>
      <c r="K253" s="14"/>
      <c r="L253" s="45">
        <f t="shared" si="7"/>
        <v>786300</v>
      </c>
      <c r="M253" s="14"/>
      <c r="N253" s="14">
        <f t="shared" si="8"/>
        <v>786300</v>
      </c>
    </row>
    <row r="254" spans="1:14" s="3" customFormat="1" ht="94.5">
      <c r="A254" s="23" t="s">
        <v>163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206</v>
      </c>
      <c r="I254" s="5" t="s">
        <v>327</v>
      </c>
      <c r="J254" s="14">
        <v>79018.93</v>
      </c>
      <c r="K254" s="14"/>
      <c r="L254" s="45">
        <f t="shared" si="7"/>
        <v>79018.93</v>
      </c>
      <c r="M254" s="14"/>
      <c r="N254" s="14">
        <f t="shared" si="8"/>
        <v>79018.93</v>
      </c>
    </row>
    <row r="255" spans="1:14" s="3" customFormat="1" ht="63">
      <c r="A255" s="23" t="s">
        <v>25</v>
      </c>
      <c r="B255" s="5" t="s">
        <v>393</v>
      </c>
      <c r="C255" s="5" t="s">
        <v>331</v>
      </c>
      <c r="D255" s="5" t="s">
        <v>342</v>
      </c>
      <c r="E255" s="5" t="s">
        <v>351</v>
      </c>
      <c r="F255" s="5" t="s">
        <v>354</v>
      </c>
      <c r="G255" s="5" t="s">
        <v>342</v>
      </c>
      <c r="H255" s="5" t="s">
        <v>408</v>
      </c>
      <c r="I255" s="5" t="s">
        <v>329</v>
      </c>
      <c r="J255" s="14">
        <v>14100</v>
      </c>
      <c r="K255" s="14"/>
      <c r="L255" s="45">
        <f t="shared" si="7"/>
        <v>14100</v>
      </c>
      <c r="M255" s="14"/>
      <c r="N255" s="14">
        <f t="shared" si="8"/>
        <v>14100</v>
      </c>
    </row>
    <row r="256" spans="1:14" s="3" customFormat="1" ht="110.25">
      <c r="A256" s="23" t="s">
        <v>177</v>
      </c>
      <c r="B256" s="5" t="s">
        <v>393</v>
      </c>
      <c r="C256" s="5" t="s">
        <v>331</v>
      </c>
      <c r="D256" s="5" t="s">
        <v>342</v>
      </c>
      <c r="E256" s="5" t="s">
        <v>353</v>
      </c>
      <c r="F256" s="5" t="s">
        <v>354</v>
      </c>
      <c r="G256" s="5" t="s">
        <v>353</v>
      </c>
      <c r="H256" s="5" t="s">
        <v>2</v>
      </c>
      <c r="I256" s="5" t="s">
        <v>325</v>
      </c>
      <c r="J256" s="14">
        <v>1823200</v>
      </c>
      <c r="K256" s="14"/>
      <c r="L256" s="45">
        <f t="shared" si="7"/>
        <v>1823200</v>
      </c>
      <c r="M256" s="14">
        <v>-40000</v>
      </c>
      <c r="N256" s="14">
        <f t="shared" si="8"/>
        <v>1783200</v>
      </c>
    </row>
    <row r="257" spans="1:14" s="3" customFormat="1" ht="63">
      <c r="A257" s="23" t="s">
        <v>189</v>
      </c>
      <c r="B257" s="5" t="s">
        <v>393</v>
      </c>
      <c r="C257" s="5" t="s">
        <v>331</v>
      </c>
      <c r="D257" s="5" t="s">
        <v>342</v>
      </c>
      <c r="E257" s="5" t="s">
        <v>353</v>
      </c>
      <c r="F257" s="5" t="s">
        <v>354</v>
      </c>
      <c r="G257" s="5" t="s">
        <v>353</v>
      </c>
      <c r="H257" s="5" t="s">
        <v>2</v>
      </c>
      <c r="I257" s="5" t="s">
        <v>327</v>
      </c>
      <c r="J257" s="14">
        <v>141700</v>
      </c>
      <c r="K257" s="14"/>
      <c r="L257" s="45">
        <f t="shared" si="7"/>
        <v>141700</v>
      </c>
      <c r="M257" s="14"/>
      <c r="N257" s="14">
        <f t="shared" si="8"/>
        <v>141700</v>
      </c>
    </row>
    <row r="258" spans="1:14" s="3" customFormat="1" ht="78.75">
      <c r="A258" s="23" t="s">
        <v>41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203</v>
      </c>
      <c r="I258" s="5" t="s">
        <v>327</v>
      </c>
      <c r="J258" s="14">
        <v>44808.54</v>
      </c>
      <c r="K258" s="14"/>
      <c r="L258" s="45">
        <f t="shared" si="7"/>
        <v>44808.54</v>
      </c>
      <c r="M258" s="14"/>
      <c r="N258" s="14">
        <f t="shared" si="8"/>
        <v>44808.54</v>
      </c>
    </row>
    <row r="259" spans="1:14" s="3" customFormat="1" ht="47.25">
      <c r="A259" s="23" t="s">
        <v>69</v>
      </c>
      <c r="B259" s="5" t="s">
        <v>393</v>
      </c>
      <c r="C259" s="5" t="s">
        <v>331</v>
      </c>
      <c r="D259" s="5" t="s">
        <v>342</v>
      </c>
      <c r="E259" s="5" t="s">
        <v>353</v>
      </c>
      <c r="F259" s="5" t="s">
        <v>354</v>
      </c>
      <c r="G259" s="5" t="s">
        <v>353</v>
      </c>
      <c r="H259" s="5" t="s">
        <v>2</v>
      </c>
      <c r="I259" s="5" t="s">
        <v>329</v>
      </c>
      <c r="J259" s="14">
        <v>17300</v>
      </c>
      <c r="K259" s="14"/>
      <c r="L259" s="45">
        <f t="shared" si="7"/>
        <v>17300</v>
      </c>
      <c r="M259" s="14"/>
      <c r="N259" s="14">
        <f t="shared" si="8"/>
        <v>17300</v>
      </c>
    </row>
    <row r="260" spans="1:14" s="3" customFormat="1" ht="63">
      <c r="A260" s="23" t="s">
        <v>127</v>
      </c>
      <c r="B260" s="5" t="s">
        <v>393</v>
      </c>
      <c r="C260" s="5" t="s">
        <v>331</v>
      </c>
      <c r="D260" s="5" t="s">
        <v>342</v>
      </c>
      <c r="E260" s="5" t="s">
        <v>186</v>
      </c>
      <c r="F260" s="5" t="s">
        <v>354</v>
      </c>
      <c r="G260" s="5" t="s">
        <v>353</v>
      </c>
      <c r="H260" s="5" t="s">
        <v>175</v>
      </c>
      <c r="I260" s="5" t="s">
        <v>327</v>
      </c>
      <c r="J260" s="14">
        <v>15600</v>
      </c>
      <c r="K260" s="14"/>
      <c r="L260" s="45">
        <f t="shared" si="7"/>
        <v>15600</v>
      </c>
      <c r="M260" s="14">
        <v>-1900</v>
      </c>
      <c r="N260" s="14">
        <f t="shared" si="8"/>
        <v>13700</v>
      </c>
    </row>
    <row r="261" spans="1:14" s="3" customFormat="1" ht="63">
      <c r="A261" s="23" t="s">
        <v>210</v>
      </c>
      <c r="B261" s="5" t="s">
        <v>393</v>
      </c>
      <c r="C261" s="5" t="s">
        <v>331</v>
      </c>
      <c r="D261" s="5" t="s">
        <v>342</v>
      </c>
      <c r="E261" s="5" t="s">
        <v>186</v>
      </c>
      <c r="F261" s="5" t="s">
        <v>354</v>
      </c>
      <c r="G261" s="5" t="s">
        <v>347</v>
      </c>
      <c r="H261" s="5" t="s">
        <v>175</v>
      </c>
      <c r="I261" s="5" t="s">
        <v>327</v>
      </c>
      <c r="J261" s="14">
        <v>6000</v>
      </c>
      <c r="K261" s="14"/>
      <c r="L261" s="45">
        <f t="shared" si="7"/>
        <v>6000</v>
      </c>
      <c r="M261" s="14"/>
      <c r="N261" s="14">
        <f t="shared" si="8"/>
        <v>6000</v>
      </c>
    </row>
    <row r="262" spans="1:14" s="3" customFormat="1" ht="97.5" customHeight="1">
      <c r="A262" s="23" t="s">
        <v>57</v>
      </c>
      <c r="B262" s="5" t="s">
        <v>393</v>
      </c>
      <c r="C262" s="5" t="s">
        <v>331</v>
      </c>
      <c r="D262" s="5" t="s">
        <v>342</v>
      </c>
      <c r="E262" s="5" t="s">
        <v>225</v>
      </c>
      <c r="F262" s="5" t="s">
        <v>419</v>
      </c>
      <c r="G262" s="5" t="s">
        <v>420</v>
      </c>
      <c r="H262" s="5" t="s">
        <v>56</v>
      </c>
      <c r="I262" s="5" t="s">
        <v>327</v>
      </c>
      <c r="J262" s="14">
        <v>12500</v>
      </c>
      <c r="K262" s="14"/>
      <c r="L262" s="45">
        <f t="shared" si="7"/>
        <v>12500</v>
      </c>
      <c r="M262" s="14"/>
      <c r="N262" s="14">
        <f t="shared" si="8"/>
        <v>12500</v>
      </c>
    </row>
    <row r="263" spans="1:14" s="3" customFormat="1" ht="112.5" customHeight="1">
      <c r="A263" s="23" t="s">
        <v>121</v>
      </c>
      <c r="B263" s="5" t="s">
        <v>393</v>
      </c>
      <c r="C263" s="5" t="s">
        <v>333</v>
      </c>
      <c r="D263" s="5" t="s">
        <v>347</v>
      </c>
      <c r="E263" s="5" t="s">
        <v>351</v>
      </c>
      <c r="F263" s="5" t="s">
        <v>354</v>
      </c>
      <c r="G263" s="5" t="s">
        <v>332</v>
      </c>
      <c r="H263" s="5" t="s">
        <v>409</v>
      </c>
      <c r="I263" s="5" t="s">
        <v>334</v>
      </c>
      <c r="J263" s="14">
        <v>873329.91</v>
      </c>
      <c r="K263" s="14"/>
      <c r="L263" s="45">
        <f t="shared" si="7"/>
        <v>873329.91</v>
      </c>
      <c r="M263" s="14"/>
      <c r="N263" s="14">
        <f t="shared" si="8"/>
        <v>873329.91</v>
      </c>
    </row>
    <row r="264" spans="1:14" ht="21.75" customHeight="1">
      <c r="A264" s="30" t="s">
        <v>411</v>
      </c>
      <c r="B264" s="7"/>
      <c r="C264" s="7"/>
      <c r="D264" s="7"/>
      <c r="E264" s="7"/>
      <c r="F264" s="7"/>
      <c r="G264" s="7"/>
      <c r="H264" s="7"/>
      <c r="I264" s="7"/>
      <c r="J264" s="15">
        <f>J6+J14+J154+J167+J184+J206+J213</f>
        <v>257747492.39000005</v>
      </c>
      <c r="K264" s="15">
        <f>K6+K14+K154+K167+K184+K206+K213</f>
        <v>0</v>
      </c>
      <c r="L264" s="15">
        <f>L6+L14+L154+L167+L184+L206+L213</f>
        <v>252864164.06</v>
      </c>
      <c r="M264" s="15">
        <f>M6+M14+M154+M167+M184+M206+M213</f>
        <v>-1709487.6800000002</v>
      </c>
      <c r="N264" s="15">
        <f>N6+N14+N154+N167+N184+N206+N213</f>
        <v>256038004.71000004</v>
      </c>
    </row>
    <row r="265" spans="1:14" s="3" customFormat="1" ht="0.75" customHeight="1">
      <c r="A265" s="31"/>
      <c r="B265" s="8"/>
      <c r="C265" s="8"/>
      <c r="D265" s="8"/>
      <c r="E265" s="8"/>
      <c r="F265" s="8"/>
      <c r="G265" s="8"/>
      <c r="H265" s="8"/>
      <c r="I265" s="8"/>
      <c r="J265" s="19">
        <v>233951557.98</v>
      </c>
      <c r="K265" s="19"/>
      <c r="L265" s="37"/>
      <c r="M265" s="14"/>
      <c r="N265" s="14">
        <f t="shared" si="8"/>
        <v>233951557.98</v>
      </c>
    </row>
    <row r="271" ht="15.75">
      <c r="M271" s="54"/>
    </row>
  </sheetData>
  <sheetProtection/>
  <autoFilter ref="A5:N265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2019-12-30T06:07:34Z</cp:lastPrinted>
  <dcterms:created xsi:type="dcterms:W3CDTF">2013-10-30T08:55:37Z</dcterms:created>
  <dcterms:modified xsi:type="dcterms:W3CDTF">2019-12-30T06:07:36Z</dcterms:modified>
  <cp:category/>
  <cp:version/>
  <cp:contentType/>
  <cp:contentStatus/>
</cp:coreProperties>
</file>